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IADÁS ÖSSZ" sheetId="1" r:id="rId1"/>
    <sheet name="BEVÉTEL ÖSSZ" sheetId="2" r:id="rId2"/>
    <sheet name="ÖNKORM" sheetId="3" r:id="rId3"/>
    <sheet name="HIVATAL" sheetId="4" r:id="rId4"/>
    <sheet name="ÓVODA" sheetId="5" r:id="rId5"/>
    <sheet name="BÖLCSI" sheetId="6" r:id="rId6"/>
    <sheet name="GYEJÓ" sheetId="7" r:id="rId7"/>
    <sheet name="ÖNO" sheetId="8" r:id="rId8"/>
    <sheet name="MŰVHÁZ" sheetId="9" r:id="rId9"/>
    <sheet name="TARTALÉKOK" sheetId="10" r:id="rId10"/>
  </sheets>
  <definedNames>
    <definedName name="_xlnm.Print_Area" localSheetId="5">'BÖLCSI'!$A$1:$E$92</definedName>
    <definedName name="_xlnm.Print_Area" localSheetId="6">'GYEJÓ'!$A$1:$E$92</definedName>
    <definedName name="_xlnm.Print_Area" localSheetId="3">'HIVATAL'!$A$1:$E$92</definedName>
    <definedName name="_xlnm.Print_Area" localSheetId="0">'KIADÁS ÖSSZ'!$A$1:$Q$165</definedName>
    <definedName name="_xlnm.Print_Area" localSheetId="8">'MŰVHÁZ'!$A$1:$E$93</definedName>
    <definedName name="_xlnm.Print_Area" localSheetId="4">'ÓVODA'!$A$1:$E$92</definedName>
    <definedName name="_xlnm.Print_Area" localSheetId="2">'ÖNKORM'!$A$1:$E$92</definedName>
    <definedName name="_xlnm.Print_Area" localSheetId="7">'ÖNO'!$A$1:$E$92</definedName>
    <definedName name="_xlnm.Print_Area">'KIADÁS ÖSSZ'!$A$3:$AM$41</definedName>
  </definedNames>
  <calcPr fullCalcOnLoad="1"/>
</workbook>
</file>

<file path=xl/sharedStrings.xml><?xml version="1.0" encoding="utf-8"?>
<sst xmlns="http://schemas.openxmlformats.org/spreadsheetml/2006/main" count="1116" uniqueCount="444">
  <si>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</si>
  <si>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</si>
  <si>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</si>
  <si>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</si>
  <si>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</si>
  <si>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</si>
  <si>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</si>
  <si>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</si>
  <si>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</si>
  <si>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</si>
  <si>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</si>
  <si>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</si>
  <si>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</si>
  <si>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</si>
  <si>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</si>
  <si>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</si>
  <si>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</si>
  <si>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</si>
  <si>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</si>
  <si>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</si>
  <si>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</si>
  <si>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</si>
  <si>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</si>
  <si>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</si>
  <si>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</si>
  <si>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</si>
  <si>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</si>
  <si>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Szakmai tevékenységet segítő szolgáltatások  (K336)</t>
  </si>
  <si>
    <t>Egyéb szolgáltatások (&gt;=44) 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</si>
  <si>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</si>
  <si>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</si>
  <si>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</si>
  <si>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</si>
  <si>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(&gt;=52+53) (K353)</t>
  </si>
  <si>
    <t>Egyéb pénzügyi műveletek kiadásai (&gt;=55+…+57) (K354)</t>
  </si>
  <si>
    <t>Egyéb dologi kiadások (K355)</t>
  </si>
  <si>
    <t>Társadalombiztosítási ellátások (K41)</t>
  </si>
  <si>
    <t>Pénzbeli kárpótlások, kártérítések (K43)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</si>
  <si>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</si>
  <si>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</si>
  <si>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</si>
  <si>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</si>
  <si>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Működési célú garancia- és kezességvállalásból származó kifizetés államháztartáson belülre (K503)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</si>
  <si>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</si>
  <si>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</si>
  <si>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</si>
  <si>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</si>
  <si>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</si>
  <si>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</si>
  <si>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</si>
  <si>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</si>
  <si>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</si>
  <si>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</si>
  <si>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</si>
  <si>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</si>
  <si>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</si>
  <si>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</si>
  <si>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</si>
  <si>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</si>
  <si>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</si>
  <si>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</si>
  <si>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</si>
  <si>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</si>
  <si>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</si>
  <si>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</si>
  <si>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</si>
  <si>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</si>
  <si>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</si>
  <si>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</si>
  <si>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</si>
  <si>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</si>
  <si>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</si>
  <si>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</si>
  <si>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</si>
  <si>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</si>
  <si>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</si>
  <si>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</si>
  <si>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</si>
  <si>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</si>
  <si>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</si>
  <si>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</si>
  <si>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</si>
  <si>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</si>
  <si>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</si>
  <si>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</si>
  <si>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</si>
  <si>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</si>
  <si>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</si>
  <si>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</si>
  <si>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</si>
  <si>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</si>
  <si>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</si>
  <si>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</si>
  <si>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</si>
  <si>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</si>
  <si>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</si>
  <si>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</si>
  <si>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</si>
  <si>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</si>
  <si>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</si>
  <si>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</si>
  <si>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</si>
  <si>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</si>
  <si>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(B1132)</t>
  </si>
  <si>
    <t>Települési önkormányzatok kulturális feladatainak támogatása (B114)</t>
  </si>
  <si>
    <t>Működési célú költségvetési támogatások és kiegészítő támogatások (B115)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</si>
  <si>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</si>
  <si>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</si>
  <si>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</si>
  <si>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</si>
  <si>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</si>
  <si>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</si>
  <si>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</si>
  <si>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</si>
  <si>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</si>
  <si>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</si>
  <si>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</si>
  <si>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</si>
  <si>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</si>
  <si>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</si>
  <si>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</si>
  <si>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</si>
  <si>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</si>
  <si>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</si>
  <si>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</si>
  <si>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</si>
  <si>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</si>
  <si>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</si>
  <si>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</si>
  <si>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</si>
  <si>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szociális hozzájárulási adó (B32)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</si>
  <si>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</si>
  <si>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</si>
  <si>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</si>
  <si>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</si>
  <si>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</si>
  <si>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</si>
  <si>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</si>
  <si>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</si>
  <si>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</si>
  <si>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</si>
  <si>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</si>
  <si>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</si>
  <si>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</si>
  <si>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</si>
  <si>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</si>
  <si>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</si>
  <si>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</si>
  <si>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</si>
  <si>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</si>
  <si>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</si>
  <si>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</si>
  <si>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</si>
  <si>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</si>
  <si>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</si>
  <si>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</si>
  <si>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</si>
  <si>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Pénzügyi monopóliumok nyereségét terhelő adók  (B353)</t>
  </si>
  <si>
    <t>Gépjárműadók (=143+…+146)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</si>
  <si>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</si>
  <si>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</si>
  <si>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</si>
  <si>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</si>
  <si>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</si>
  <si>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</si>
  <si>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</si>
  <si>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</si>
  <si>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</si>
  <si>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</si>
  <si>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</si>
  <si>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</si>
  <si>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</si>
  <si>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</si>
  <si>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</si>
  <si>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</si>
  <si>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</si>
  <si>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</si>
  <si>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</si>
  <si>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</si>
  <si>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</si>
  <si>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</si>
  <si>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</si>
  <si>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</si>
  <si>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</si>
  <si>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</si>
  <si>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</si>
  <si>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</si>
  <si>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</si>
  <si>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</si>
  <si>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</si>
  <si>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</si>
  <si>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</si>
  <si>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</si>
  <si>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</si>
  <si>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Szolgáltatások ellenértéke (&gt;=187+188) (B402)</t>
  </si>
  <si>
    <t>Közvetített szolgáltatások ellenértéke  (&gt;=190) (B403)</t>
  </si>
  <si>
    <t>Tulajdonosi bevételek (&gt;=192+…+197)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</si>
  <si>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</si>
  <si>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</si>
  <si>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</si>
  <si>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</si>
  <si>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Egyéb kapott (járó) kamatok és kamatjellegű bevételek (&gt;=205+206) (B4082)</t>
  </si>
  <si>
    <t>Részesedésekből származó pénzügyi műveletek bevételei (B4091)</t>
  </si>
  <si>
    <t>Más egyéb pénzügyi műveletek bevételei (&gt;=210+…+214) (B4092)</t>
  </si>
  <si>
    <t>Biztosító által fizetett kártérítés (B410)</t>
  </si>
  <si>
    <t>Egyéb működési bevételek (&gt;=218+219) (B411)</t>
  </si>
  <si>
    <t>Immateriális javak értékesítése (&gt;=222) (B51)</t>
  </si>
  <si>
    <t>Ingatlanok értékesítése (&gt;=224) (B52)</t>
  </si>
  <si>
    <t>Egyéb tárgyi eszközök értékesítése (B53)</t>
  </si>
  <si>
    <t>Részesedések értékesítése (&gt;=227)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</si>
  <si>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</si>
  <si>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</si>
  <si>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</si>
  <si>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</si>
  <si>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</si>
  <si>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</si>
  <si>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</si>
  <si>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</si>
  <si>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</si>
  <si>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</si>
  <si>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</si>
  <si>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</si>
  <si>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</si>
  <si>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</si>
  <si>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</si>
  <si>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</si>
  <si>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</si>
  <si>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</si>
  <si>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</si>
  <si>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</si>
  <si>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</si>
  <si>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</si>
  <si>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</si>
  <si>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</si>
  <si>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</si>
  <si>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</si>
  <si>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</si>
  <si>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</si>
  <si>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</si>
  <si>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</si>
  <si>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</si>
  <si>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</si>
  <si>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</si>
  <si>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</si>
  <si>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</si>
  <si>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</si>
  <si>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</si>
  <si>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</si>
  <si>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</si>
  <si>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</si>
  <si>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</si>
  <si>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</si>
  <si>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</si>
  <si>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</si>
  <si>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</si>
  <si>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</si>
  <si>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</si>
  <si>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</si>
  <si>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</si>
  <si>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</si>
  <si>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</si>
  <si>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</si>
  <si>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</si>
  <si>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</si>
  <si>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</si>
  <si>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</si>
  <si>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</si>
  <si>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</si>
  <si>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</si>
  <si>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</si>
  <si>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</si>
  <si>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</si>
  <si>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</si>
  <si>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</si>
  <si>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</si>
  <si>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</si>
  <si>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</si>
  <si>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Forgatási célú belföldi értékpapírok beváltása, értékesítése (&gt;=06+07)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</si>
  <si>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</si>
  <si>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</si>
  <si>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</si>
  <si>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</si>
  <si>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</si>
  <si>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</si>
  <si>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</si>
  <si>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</si>
  <si>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</si>
  <si>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</si>
  <si>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</si>
  <si>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</si>
  <si>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</si>
  <si>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</si>
  <si>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</si>
  <si>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</si>
  <si>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</si>
  <si>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</si>
  <si>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</si>
  <si>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</si>
  <si>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</si>
  <si>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</si>
  <si>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</si>
  <si>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</si>
  <si>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</si>
  <si>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</si>
  <si>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</si>
  <si>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</si>
  <si>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</si>
  <si>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</si>
  <si>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</si>
  <si>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</si>
  <si>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</si>
  <si>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</si>
  <si>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</si>
  <si>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 (K508)</t>
  </si>
  <si>
    <t>Egyéb működési célú támogatások államháztartáson kívülre (K512)</t>
  </si>
  <si>
    <t>Egyéb működési célú kiadások (K5)</t>
  </si>
  <si>
    <t>Ingatlanok beszerzése, létesítése 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</si>
  <si>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</si>
  <si>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</si>
  <si>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</si>
  <si>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</si>
  <si>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</si>
  <si>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</si>
  <si>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</si>
  <si>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</si>
  <si>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</si>
  <si>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</si>
  <si>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</si>
  <si>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</si>
  <si>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</si>
  <si>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</si>
  <si>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</si>
  <si>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Külföldi értékpapírok beváltása (K923)</t>
  </si>
  <si>
    <t>Hitelek, kölcsönök törlesztése külföldi pénzintézeteknek (K925)</t>
  </si>
  <si>
    <t>Finanszírozási kiadások (K9)</t>
  </si>
  <si>
    <t>KIADÁSOK ÖSSZESEN:</t>
  </si>
  <si>
    <t>Eredeti előirányzat ÖNKORMÁNYZAT</t>
  </si>
  <si>
    <t>Eredeti előirányzat HIVATAL</t>
  </si>
  <si>
    <t>Eredeti előirányzat ÓVODA</t>
  </si>
  <si>
    <t>Eredeti előirányzat BÖLCSŐDE</t>
  </si>
  <si>
    <t>Eredeti előirányzat GYEJÓ</t>
  </si>
  <si>
    <t>Eredeti előirányzat ÖNO</t>
  </si>
  <si>
    <t>Eredeti előirányzat MŰVHÁZ</t>
  </si>
  <si>
    <t>Eredeti előirányzat ÖSSZESEN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</si>
  <si>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</si>
  <si>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</si>
  <si>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</si>
  <si>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</si>
  <si>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</si>
  <si>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</si>
  <si>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</si>
  <si>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</si>
  <si>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</si>
  <si>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</si>
  <si>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</si>
  <si>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</si>
  <si>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</si>
  <si>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</si>
  <si>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</si>
  <si>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Egyéb áruhasználati és szolgáltatási adók (B355)</t>
  </si>
  <si>
    <t>Értékesítési és forgalmi adók (B351)</t>
  </si>
  <si>
    <t>Egyéb közhatalmi bevételek (B36)</t>
  </si>
  <si>
    <t>Közhatalmi bevételek (B3)</t>
  </si>
  <si>
    <t>Működési bevételek (B4)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</si>
  <si>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</si>
  <si>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</si>
  <si>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</si>
  <si>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</si>
  <si>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</si>
  <si>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</si>
  <si>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</si>
  <si>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 (B1-B7)</t>
  </si>
  <si>
    <t>Finanszírozási bevételek (B8)</t>
  </si>
  <si>
    <t>BEVÉTELEK ÖSSZESEN:</t>
  </si>
  <si>
    <t>kötelező feladatok</t>
  </si>
  <si>
    <t xml:space="preserve">önként vállalt feladatok </t>
  </si>
  <si>
    <t>államigazgatási feladatok</t>
  </si>
  <si>
    <t>A költségvetési egyenleg összege működési bevételek és működési kiadások egyenlege és a felhalmozási bevételek és a felhalmozási kiadások egyenlege szerinti bontásban</t>
  </si>
  <si>
    <t>Működési költségvetési kiadások:</t>
  </si>
  <si>
    <t>Működési költségvetési bevételek:</t>
  </si>
  <si>
    <t>Felhalmozási költségvetési bevételek:</t>
  </si>
  <si>
    <t>Felhalmozási költségvetési kiadások:</t>
  </si>
  <si>
    <t>kv bev</t>
  </si>
  <si>
    <t>fin bev</t>
  </si>
  <si>
    <t>kv kiad</t>
  </si>
  <si>
    <t>fin kiad</t>
  </si>
  <si>
    <t>MŰKÖDÉSI EGYENLEG</t>
  </si>
  <si>
    <t>FELHALMOZÁSI EGYENLEG</t>
  </si>
  <si>
    <t>EGYENLEG ÖSSZESEN:</t>
  </si>
  <si>
    <t>Finanszírozási bevételek</t>
  </si>
  <si>
    <t>EGYENLEG</t>
  </si>
  <si>
    <t>az általános és céltartalék</t>
  </si>
  <si>
    <t>BEVÉTEL</t>
  </si>
  <si>
    <t>KIADÁS</t>
  </si>
  <si>
    <t>Forgatási célú belföldi értékpapírok beváltása, értékesítése (B8121)</t>
  </si>
  <si>
    <t>Tartalékok (K513)- ÁLTALÁNOS TARTALÉK</t>
  </si>
  <si>
    <t>ÖSSZESEN:</t>
  </si>
  <si>
    <t>CÉLTARTALÉK:</t>
  </si>
  <si>
    <t>Üröm Község Önkormányzat 2021. évi költségvetése (Ft)</t>
  </si>
  <si>
    <r>
      <rPr>
        <b/>
        <sz val="12"/>
        <rFont val="Cambria"/>
        <family val="1"/>
      </rPr>
      <t xml:space="preserve">Kossuth Lajos Közösségi Ház és könyvtár,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</si>
  <si>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Hóvirág Bölcsőde,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</si>
  <si>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Polgármesteri Hivatal,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</si>
  <si>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>Üröm Község Önkormányzat</t>
    </r>
    <r>
      <rPr>
        <sz val="12"/>
        <rFont val="Cambria"/>
        <family val="1"/>
      </rPr>
      <t xml:space="preserve"> költségvetési bevételi előirányzatai és költségvetési kiadási előirányzatai működési bevételek és működési kiadások, felhalmozási bevételek és felhalmozási kiadások, kiemelt előirányzatok,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</si>
  <si>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Családsegítő és Gyermekjóléti Szolgálat,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</si>
  <si>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Napraforgó Óvoda,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</si>
  <si>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Idősek Klubja,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</si>
  <si>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1. számú melléklet</t>
  </si>
  <si>
    <t>2. számú melléklet</t>
  </si>
  <si>
    <t>1-2/7. számú melléklet</t>
  </si>
  <si>
    <t>1-2/2. számú melléklet</t>
  </si>
  <si>
    <t>1-2/3. számú melléklet</t>
  </si>
  <si>
    <t>1-2/4. számú melléklet</t>
  </si>
  <si>
    <t>1-2/5. számú melléklet</t>
  </si>
  <si>
    <t>1-2/6. számú melléklet</t>
  </si>
  <si>
    <t>6. számú melléklet</t>
  </si>
  <si>
    <t>Módosított előirányzat 2021. 05.26.      ÓVODA</t>
  </si>
  <si>
    <t>Módosított előirányzat 2021.09.22. ÓVODA</t>
  </si>
  <si>
    <t>Üröm Község Önkormányzat 2021. évi költségvetés módosítás (Ft)</t>
  </si>
  <si>
    <t>Módosított előirányzat 2021.05.26.ÓVODA</t>
  </si>
  <si>
    <t>Módosított előirányzat 2021. 09. 22. ÓVODA</t>
  </si>
  <si>
    <t>Módosított előirányzat 2021.05.26. BÖLCSŐDE</t>
  </si>
  <si>
    <t>Módosított előirányzat 2021. 09. 22.BÖLCSŐDE</t>
  </si>
  <si>
    <t>Módosított előirányzat 2021.05.26.BÖLCSŐDE</t>
  </si>
  <si>
    <t>Módosított előirányzat 2021. 09. 22. BÖLCSŐDE</t>
  </si>
  <si>
    <t>Módosított előirányzat 2021. 05. 26. IDŐSEK KLUBJA</t>
  </si>
  <si>
    <t>Módosított előirányzat 2021. 09.22.IDŐSEK KLUBJA</t>
  </si>
  <si>
    <t>Módosított előirányzat 2021.05.26.IDŐSEK KLUBJA</t>
  </si>
  <si>
    <t>Módosított előirányzat 2021.09.22.IDŐSEK KLUBJA</t>
  </si>
  <si>
    <t>Módosított előirányzat 2021.09.22.HIVATAL</t>
  </si>
  <si>
    <t>Módosított előirányzat 2021.05.26.HIVATAL</t>
  </si>
  <si>
    <t>Módosított előirányzat 2021.05.26. POLGÁRMESTERI HIVATAL</t>
  </si>
  <si>
    <t>Módosított előirányzat 2021. 09. 22. POLGÁRMESTERI HIVATAL</t>
  </si>
  <si>
    <t>Módosított előirányzat 2021.09.22GYERMEKJÓLÉTI SZOLGÁLAT</t>
  </si>
  <si>
    <t>Módosított előirányzat 2021.05.26.GYERMEKJÓLÉTI SZOLGÁLAT</t>
  </si>
  <si>
    <t>Módosított előirányzat 2021.09.22.GYERMEKJÓLÉTI SZOLGÁLAT</t>
  </si>
  <si>
    <t>Módosított előirányzat 2021. 09.22. MŰVHÁZ</t>
  </si>
  <si>
    <t>Eredeti előirányzat 2021.05.26. MŰVHÁZ</t>
  </si>
  <si>
    <t>Módosított előirányzat 2021.09.22.MŰVHÁZ</t>
  </si>
  <si>
    <t>Módosított előirányzat 2021.05.26.MŰVHÁZ</t>
  </si>
  <si>
    <t>Eredeti előirányzat 2021. 05. 26. ÖNKORMÁNYZAT</t>
  </si>
  <si>
    <t>Módosított előirányzat 2021.09.22.ÖNKORMÁNYZAT</t>
  </si>
  <si>
    <t>Elszámolásból származó bevétel (B116)</t>
  </si>
  <si>
    <t>Módosított előirányzat 2021.05.26. ÖSSZESEN</t>
  </si>
  <si>
    <t>Módosított előirányzat 2021.09.22.ÖSSZESEN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</si>
</sst>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.0"/>
    <numFmt numFmtId="178" formatCode="[$-40E]yyyy/\ mmmm;@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0"/>
      <color indexed="12"/>
      <name val="Cambria"/>
      <family val="1"/>
    </font>
    <font>
      <b/>
      <sz val="13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color indexed="12"/>
      <name val="Cambria"/>
      <family val="1"/>
    </font>
    <font>
      <b/>
      <i/>
      <sz val="10"/>
      <color indexed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00FF"/>
      <name val="Cambria"/>
      <family val="1"/>
    </font>
    <font>
      <sz val="10"/>
      <color rgb="FFFF0000"/>
      <name val="Cambria"/>
      <family val="1"/>
    </font>
    <font>
      <sz val="10"/>
      <color rgb="FF0000FF"/>
      <name val="Cambria"/>
      <family val="1"/>
    </font>
    <font>
      <b/>
      <i/>
      <sz val="10"/>
      <color rgb="FF0000FF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58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0" borderId="7" applyNumberFormat="0" applyFon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29" borderId="10" xfId="0" applyFont="1" applyFill="1" applyBorder="1" applyAlignment="1">
      <alignment horizontal="center" vertical="top" wrapText="1"/>
    </xf>
    <xf numFmtId="0" fontId="26" fillId="29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3" fontId="2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0" fillId="0" borderId="10" xfId="0" applyFont="1" applyFill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0" fontId="28" fillId="31" borderId="10" xfId="0" applyFont="1" applyFill="1" applyBorder="1" applyAlignment="1">
      <alignment horizontal="left" vertical="top" wrapText="1"/>
    </xf>
    <xf numFmtId="3" fontId="28" fillId="31" borderId="1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30" fillId="6" borderId="10" xfId="0" applyFont="1" applyFill="1" applyBorder="1" applyAlignment="1">
      <alignment horizontal="left" vertical="top" wrapText="1"/>
    </xf>
    <xf numFmtId="3" fontId="30" fillId="6" borderId="10" xfId="0" applyNumberFormat="1" applyFont="1" applyFill="1" applyBorder="1" applyAlignment="1">
      <alignment horizontal="right" vertical="top" wrapText="1"/>
    </xf>
    <xf numFmtId="3" fontId="50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right" vertical="top" wrapText="1"/>
    </xf>
    <xf numFmtId="0" fontId="28" fillId="30" borderId="10" xfId="0" applyFont="1" applyFill="1" applyBorder="1" applyAlignment="1">
      <alignment horizontal="left" vertical="top" wrapText="1"/>
    </xf>
    <xf numFmtId="3" fontId="28" fillId="30" borderId="10" xfId="0" applyNumberFormat="1" applyFont="1" applyFill="1" applyBorder="1" applyAlignment="1">
      <alignment horizontal="right" vertical="top" wrapText="1"/>
    </xf>
    <xf numFmtId="0" fontId="30" fillId="0" borderId="10" xfId="0" applyFont="1" applyBorder="1" applyAlignment="1">
      <alignment horizontal="left" vertical="top" wrapText="1"/>
    </xf>
    <xf numFmtId="0" fontId="5" fillId="29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 wrapText="1"/>
    </xf>
    <xf numFmtId="3" fontId="4" fillId="30" borderId="10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0" fontId="24" fillId="0" borderId="13" xfId="0" applyFont="1" applyBorder="1" applyAlignment="1">
      <alignment horizontal="right"/>
    </xf>
    <xf numFmtId="3" fontId="24" fillId="0" borderId="14" xfId="0" applyNumberFormat="1" applyFont="1" applyBorder="1" applyAlignment="1">
      <alignment/>
    </xf>
    <xf numFmtId="0" fontId="30" fillId="7" borderId="0" xfId="0" applyFont="1" applyFill="1" applyAlignment="1">
      <alignment/>
    </xf>
    <xf numFmtId="3" fontId="30" fillId="7" borderId="0" xfId="0" applyNumberFormat="1" applyFont="1" applyFill="1" applyAlignment="1">
      <alignment/>
    </xf>
    <xf numFmtId="0" fontId="30" fillId="0" borderId="13" xfId="0" applyFont="1" applyBorder="1" applyAlignment="1">
      <alignment horizontal="right"/>
    </xf>
    <xf numFmtId="3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 horizontal="right"/>
    </xf>
    <xf numFmtId="3" fontId="30" fillId="0" borderId="16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6" borderId="0" xfId="0" applyNumberFormat="1" applyFont="1" applyFill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29" borderId="10" xfId="0" applyFont="1" applyFill="1" applyBorder="1" applyAlignment="1">
      <alignment/>
    </xf>
    <xf numFmtId="0" fontId="33" fillId="29" borderId="10" xfId="0" applyFont="1" applyFill="1" applyBorder="1" applyAlignment="1">
      <alignment horizontal="center" vertical="top" wrapText="1"/>
    </xf>
    <xf numFmtId="0" fontId="34" fillId="29" borderId="10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6" fillId="0" borderId="10" xfId="0" applyNumberFormat="1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3" fontId="24" fillId="32" borderId="10" xfId="0" applyNumberFormat="1" applyFont="1" applyFill="1" applyBorder="1" applyAlignment="1">
      <alignment horizontal="right" vertical="top" wrapText="1"/>
    </xf>
    <xf numFmtId="3" fontId="24" fillId="32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3" fontId="24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561975</xdr:colOff>
      <xdr:row>244</xdr:row>
      <xdr:rowOff>123825</xdr:rowOff>
    </xdr:from>
    <xdr:to>
      <xdr:col>38</xdr:col>
      <xdr:colOff>152400</xdr:colOff>
      <xdr:row>250</xdr:row>
      <xdr:rowOff>66675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42776775" y="61493400"/>
          <a:ext cx="9620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73"/>
  <sheetViews>
    <sheetView tabSelected="1" workbookViewId="0" topLeftCell="A1">
      <pane xSplit="1" ySplit="4" topLeftCell="H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9" sqref="O89"/>
    </sheetView>
  </sheetViews>
  <sheetFormatPr defaultColWidth="9.00390625" defaultRowHeight="12.75"/>
  <cols>
    <col min="1" max="1" width="41.00390625" style="0" customWidth="1"/>
    <col min="2" max="3" width="19.875" style="0" customWidth="1"/>
    <col min="4" max="4" width="15.75390625" style="0" customWidth="1"/>
    <col min="5" max="5" width="16.75390625" style="0" customWidth="1"/>
    <col min="6" max="7" width="19.875" style="0" customWidth="1"/>
    <col min="8" max="9" width="20.375" style="0" customWidth="1"/>
    <col min="10" max="11" width="20.00390625" style="0" customWidth="1"/>
    <col min="12" max="15" width="20.375" style="0" customWidth="1"/>
    <col min="16" max="17" width="22.875" style="0" customWidth="1"/>
  </cols>
  <sheetData>
    <row r="1" spans="1:17" ht="18">
      <c r="A1" s="2" t="s">
        <v>417</v>
      </c>
      <c r="B1" s="3"/>
      <c r="C1" s="66"/>
      <c r="D1" s="3"/>
      <c r="E1" s="66" t="s">
        <v>393</v>
      </c>
      <c r="F1" s="3"/>
      <c r="G1" s="66"/>
      <c r="H1" s="3"/>
      <c r="I1" s="66"/>
      <c r="J1" s="3"/>
      <c r="K1" s="66"/>
      <c r="L1" s="3"/>
      <c r="M1" s="66"/>
      <c r="N1" s="59"/>
      <c r="O1" s="66"/>
      <c r="Q1" s="64" t="s">
        <v>407</v>
      </c>
    </row>
    <row r="2" spans="1:17" ht="12.75">
      <c r="A2" s="3"/>
      <c r="B2" s="3"/>
      <c r="C2" s="66"/>
      <c r="D2" s="3"/>
      <c r="E2" s="66"/>
      <c r="F2" s="3"/>
      <c r="G2" s="66"/>
      <c r="H2" s="3"/>
      <c r="I2" s="66"/>
      <c r="J2" s="3"/>
      <c r="K2" s="66"/>
      <c r="L2" s="3"/>
      <c r="M2" s="66"/>
      <c r="N2" s="59"/>
      <c r="O2" s="66"/>
      <c r="P2" s="3"/>
      <c r="Q2" s="66"/>
    </row>
    <row r="3" spans="1:16" ht="27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ht="71.25">
      <c r="A4" s="71" t="s">
        <v>0</v>
      </c>
      <c r="B4" s="71" t="s">
        <v>429</v>
      </c>
      <c r="C4" s="71" t="s">
        <v>428</v>
      </c>
      <c r="D4" s="71" t="s">
        <v>415</v>
      </c>
      <c r="E4" s="71" t="s">
        <v>416</v>
      </c>
      <c r="F4" s="71" t="s">
        <v>420</v>
      </c>
      <c r="G4" s="71" t="s">
        <v>421</v>
      </c>
      <c r="H4" s="71" t="s">
        <v>433</v>
      </c>
      <c r="I4" s="71" t="s">
        <v>432</v>
      </c>
      <c r="J4" s="71" t="s">
        <v>424</v>
      </c>
      <c r="K4" s="71" t="s">
        <v>425</v>
      </c>
      <c r="L4" s="71" t="s">
        <v>436</v>
      </c>
      <c r="M4" s="71" t="s">
        <v>435</v>
      </c>
      <c r="N4" s="71" t="s">
        <v>439</v>
      </c>
      <c r="O4" s="71" t="s">
        <v>440</v>
      </c>
      <c r="P4" s="71" t="s">
        <v>442</v>
      </c>
      <c r="Q4" s="71" t="s">
        <v>443</v>
      </c>
    </row>
    <row r="5" spans="1:17" ht="25.5">
      <c r="A5" s="6" t="s">
        <v>1</v>
      </c>
      <c r="B5" s="7">
        <v>90354300</v>
      </c>
      <c r="C5" s="7">
        <v>90354300</v>
      </c>
      <c r="D5" s="7">
        <v>154090104</v>
      </c>
      <c r="E5" s="7">
        <v>147290104</v>
      </c>
      <c r="F5" s="7">
        <v>53347680</v>
      </c>
      <c r="G5" s="7">
        <v>53347680</v>
      </c>
      <c r="H5" s="7">
        <v>6283852</v>
      </c>
      <c r="I5" s="7">
        <v>6283852</v>
      </c>
      <c r="J5" s="7">
        <v>13900116</v>
      </c>
      <c r="K5" s="7">
        <v>13350116</v>
      </c>
      <c r="L5" s="7">
        <v>9702822</v>
      </c>
      <c r="M5" s="7">
        <v>9602822</v>
      </c>
      <c r="N5" s="7">
        <v>71852050</v>
      </c>
      <c r="O5" s="7">
        <v>60562050</v>
      </c>
      <c r="P5" s="7">
        <f>B5+D5+F5+H5+J5+N5+L5</f>
        <v>399530924</v>
      </c>
      <c r="Q5" s="7">
        <f>C5+E5+G5+I5+K5+M5+O5</f>
        <v>380790924</v>
      </c>
    </row>
    <row r="6" spans="1:17" ht="12.75">
      <c r="A6" s="6" t="s">
        <v>2</v>
      </c>
      <c r="B6" s="7">
        <v>17106000</v>
      </c>
      <c r="C6" s="7">
        <v>17106000</v>
      </c>
      <c r="D6" s="7">
        <v>3004403</v>
      </c>
      <c r="E6" s="7">
        <v>6804403</v>
      </c>
      <c r="F6" s="7">
        <v>1070000</v>
      </c>
      <c r="G6" s="7">
        <v>1070000</v>
      </c>
      <c r="H6" s="7">
        <v>300000</v>
      </c>
      <c r="I6" s="7">
        <v>300000</v>
      </c>
      <c r="J6" s="7">
        <v>278002</v>
      </c>
      <c r="K6" s="7">
        <v>828002</v>
      </c>
      <c r="L6" s="7">
        <v>190000</v>
      </c>
      <c r="M6" s="7">
        <v>290000</v>
      </c>
      <c r="N6" s="7">
        <v>1500000</v>
      </c>
      <c r="O6" s="7">
        <v>2700000</v>
      </c>
      <c r="P6" s="7">
        <f aca="true" t="shared" si="0" ref="P6:P69">B6+D6+F6+H6+J6+N6+L6</f>
        <v>23448405</v>
      </c>
      <c r="Q6" s="7">
        <f aca="true" t="shared" si="1" ref="Q6:Q69">C6+E6+G6+I6+K6+M6+O6</f>
        <v>29098405</v>
      </c>
    </row>
    <row r="7" spans="1:17" ht="12.75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  <c r="Q7" s="7">
        <f t="shared" si="1"/>
        <v>0</v>
      </c>
    </row>
    <row r="8" spans="1:17" ht="25.5">
      <c r="A8" s="6" t="s">
        <v>4</v>
      </c>
      <c r="B8" s="7">
        <v>2000000</v>
      </c>
      <c r="C8" s="7">
        <v>2000000</v>
      </c>
      <c r="D8" s="7"/>
      <c r="E8" s="7"/>
      <c r="F8" s="7">
        <v>150000</v>
      </c>
      <c r="G8" s="7">
        <v>150000</v>
      </c>
      <c r="H8" s="7"/>
      <c r="I8" s="7"/>
      <c r="J8" s="7"/>
      <c r="K8" s="7"/>
      <c r="L8" s="7"/>
      <c r="M8" s="7"/>
      <c r="N8" s="7">
        <v>6000000</v>
      </c>
      <c r="O8" s="7">
        <v>8000000</v>
      </c>
      <c r="P8" s="7">
        <f t="shared" si="0"/>
        <v>8150000</v>
      </c>
      <c r="Q8" s="7">
        <f t="shared" si="1"/>
        <v>10150000</v>
      </c>
    </row>
    <row r="9" spans="1:17" ht="12.75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  <c r="Q9" s="7">
        <f t="shared" si="1"/>
        <v>0</v>
      </c>
    </row>
    <row r="10" spans="1:17" ht="12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  <c r="Q10" s="7">
        <f t="shared" si="1"/>
        <v>0</v>
      </c>
    </row>
    <row r="11" spans="1:17" ht="12.75">
      <c r="A11" s="6" t="s">
        <v>7</v>
      </c>
      <c r="B11" s="7">
        <v>3478500</v>
      </c>
      <c r="C11" s="7">
        <v>3478500</v>
      </c>
      <c r="D11" s="7">
        <v>3485000</v>
      </c>
      <c r="E11" s="7">
        <v>3485000</v>
      </c>
      <c r="F11" s="7">
        <v>1190000</v>
      </c>
      <c r="G11" s="7">
        <v>1190000</v>
      </c>
      <c r="H11" s="7">
        <v>200000</v>
      </c>
      <c r="I11" s="7">
        <v>200000</v>
      </c>
      <c r="J11" s="7">
        <v>400000</v>
      </c>
      <c r="K11" s="7">
        <v>450000</v>
      </c>
      <c r="L11" s="7">
        <v>200000</v>
      </c>
      <c r="M11" s="7">
        <v>200000</v>
      </c>
      <c r="N11" s="7">
        <v>3295700</v>
      </c>
      <c r="O11" s="7">
        <v>3295700</v>
      </c>
      <c r="P11" s="7">
        <f t="shared" si="0"/>
        <v>12249200</v>
      </c>
      <c r="Q11" s="7">
        <f t="shared" si="1"/>
        <v>12299200</v>
      </c>
    </row>
    <row r="12" spans="1:17" ht="12.75">
      <c r="A12" s="6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  <c r="Q12" s="7">
        <f t="shared" si="1"/>
        <v>0</v>
      </c>
    </row>
    <row r="13" spans="1:17" ht="12.75">
      <c r="A13" s="6" t="s">
        <v>9</v>
      </c>
      <c r="B13" s="7">
        <v>2242000</v>
      </c>
      <c r="C13" s="7">
        <v>2242000</v>
      </c>
      <c r="D13" s="7">
        <v>500000</v>
      </c>
      <c r="E13" s="7">
        <v>520000</v>
      </c>
      <c r="F13" s="7"/>
      <c r="G13" s="7"/>
      <c r="H13" s="7"/>
      <c r="I13" s="7"/>
      <c r="J13" s="7"/>
      <c r="K13" s="7"/>
      <c r="L13" s="7">
        <v>65000</v>
      </c>
      <c r="M13" s="7">
        <v>65000</v>
      </c>
      <c r="N13" s="7">
        <v>1077000</v>
      </c>
      <c r="O13" s="7">
        <v>1077000</v>
      </c>
      <c r="P13" s="7">
        <f t="shared" si="0"/>
        <v>3884000</v>
      </c>
      <c r="Q13" s="7">
        <f t="shared" si="1"/>
        <v>3904000</v>
      </c>
    </row>
    <row r="14" spans="1:17" ht="12.75">
      <c r="A14" s="6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7">
        <f t="shared" si="1"/>
        <v>0</v>
      </c>
    </row>
    <row r="15" spans="1:17" ht="12.7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7">
        <f t="shared" si="1"/>
        <v>0</v>
      </c>
    </row>
    <row r="16" spans="1:17" ht="12.75">
      <c r="A16" s="6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7">
        <f t="shared" si="1"/>
        <v>0</v>
      </c>
    </row>
    <row r="17" spans="1:17" ht="25.5">
      <c r="A17" s="6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  <c r="Q17" s="7">
        <f t="shared" si="1"/>
        <v>0</v>
      </c>
    </row>
    <row r="18" spans="1:17" ht="12.75">
      <c r="A18" s="6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25200000</v>
      </c>
      <c r="O18" s="7">
        <v>35200000</v>
      </c>
      <c r="P18" s="7">
        <f t="shared" si="0"/>
        <v>25200000</v>
      </c>
      <c r="Q18" s="7">
        <f t="shared" si="1"/>
        <v>35200000</v>
      </c>
    </row>
    <row r="19" spans="1:17" ht="38.25">
      <c r="A19" s="6" t="s">
        <v>15</v>
      </c>
      <c r="B19" s="7"/>
      <c r="C19" s="7"/>
      <c r="D19" s="7">
        <v>4370000</v>
      </c>
      <c r="E19" s="7">
        <v>7370000</v>
      </c>
      <c r="F19" s="7"/>
      <c r="G19" s="7"/>
      <c r="H19" s="7"/>
      <c r="I19" s="7"/>
      <c r="J19" s="7"/>
      <c r="K19" s="7"/>
      <c r="L19" s="7">
        <v>1200000</v>
      </c>
      <c r="M19" s="7">
        <v>1200000</v>
      </c>
      <c r="N19" s="7">
        <v>1320000</v>
      </c>
      <c r="O19" s="7">
        <v>2000000</v>
      </c>
      <c r="P19" s="7">
        <f t="shared" si="0"/>
        <v>6890000</v>
      </c>
      <c r="Q19" s="7">
        <f t="shared" si="1"/>
        <v>10570000</v>
      </c>
    </row>
    <row r="20" spans="1:17" ht="12.75">
      <c r="A20" s="6" t="s">
        <v>16</v>
      </c>
      <c r="B20" s="7"/>
      <c r="C20" s="7"/>
      <c r="D20" s="7">
        <v>0</v>
      </c>
      <c r="E20" s="7">
        <v>0</v>
      </c>
      <c r="F20" s="7"/>
      <c r="G20" s="7"/>
      <c r="H20" s="7"/>
      <c r="I20" s="7"/>
      <c r="J20" s="7"/>
      <c r="K20" s="7"/>
      <c r="L20" s="7"/>
      <c r="M20" s="7"/>
      <c r="N20" s="7">
        <v>12000010</v>
      </c>
      <c r="O20" s="7">
        <v>12000010</v>
      </c>
      <c r="P20" s="7">
        <f t="shared" si="0"/>
        <v>12000010</v>
      </c>
      <c r="Q20" s="7">
        <f t="shared" si="1"/>
        <v>12000010</v>
      </c>
    </row>
    <row r="21" spans="1:17" ht="15.75">
      <c r="A21" s="8" t="s">
        <v>297</v>
      </c>
      <c r="B21" s="9">
        <f>SUM(B5:B20)</f>
        <v>115180800</v>
      </c>
      <c r="C21" s="9">
        <f aca="true" t="shared" si="2" ref="C21:O21">SUM(C5:C20)</f>
        <v>115180800</v>
      </c>
      <c r="D21" s="9">
        <f>SUM(D5:D20)</f>
        <v>165449507</v>
      </c>
      <c r="E21" s="9">
        <f t="shared" si="2"/>
        <v>165469507</v>
      </c>
      <c r="F21" s="9">
        <f>SUM(F5:F20)</f>
        <v>55757680</v>
      </c>
      <c r="G21" s="9">
        <f t="shared" si="2"/>
        <v>55757680</v>
      </c>
      <c r="H21" s="9">
        <f>SUM(H5:H20)</f>
        <v>6783852</v>
      </c>
      <c r="I21" s="9">
        <f t="shared" si="2"/>
        <v>6783852</v>
      </c>
      <c r="J21" s="9">
        <f>SUM(J5:J20)</f>
        <v>14578118</v>
      </c>
      <c r="K21" s="9">
        <f t="shared" si="2"/>
        <v>14628118</v>
      </c>
      <c r="L21" s="9">
        <f>SUM(L5:L20)</f>
        <v>11357822</v>
      </c>
      <c r="M21" s="9">
        <f t="shared" si="2"/>
        <v>11357822</v>
      </c>
      <c r="N21" s="9">
        <f>SUM(N5:N20)</f>
        <v>122244760</v>
      </c>
      <c r="O21" s="9">
        <f t="shared" si="2"/>
        <v>124834760</v>
      </c>
      <c r="P21" s="9">
        <f t="shared" si="0"/>
        <v>491352539</v>
      </c>
      <c r="Q21" s="9">
        <f t="shared" si="1"/>
        <v>494012539</v>
      </c>
    </row>
    <row r="22" spans="1:17" ht="31.5">
      <c r="A22" s="8" t="s">
        <v>298</v>
      </c>
      <c r="B22" s="9">
        <v>17853024</v>
      </c>
      <c r="C22" s="9">
        <v>17853024</v>
      </c>
      <c r="D22" s="9">
        <v>25644673</v>
      </c>
      <c r="E22" s="9">
        <v>25644673</v>
      </c>
      <c r="F22" s="9">
        <v>8835990</v>
      </c>
      <c r="G22" s="9">
        <v>8835990</v>
      </c>
      <c r="H22" s="9">
        <v>1051497</v>
      </c>
      <c r="I22" s="9">
        <v>1051497</v>
      </c>
      <c r="J22" s="9">
        <v>2259608</v>
      </c>
      <c r="K22" s="9">
        <v>2259608</v>
      </c>
      <c r="L22" s="9">
        <v>1760462</v>
      </c>
      <c r="M22" s="9">
        <v>1760462</v>
      </c>
      <c r="N22" s="9">
        <v>18947938</v>
      </c>
      <c r="O22" s="9">
        <v>18947938</v>
      </c>
      <c r="P22" s="9">
        <f t="shared" si="0"/>
        <v>76353192</v>
      </c>
      <c r="Q22" s="9">
        <f t="shared" si="1"/>
        <v>76353192</v>
      </c>
    </row>
    <row r="23" spans="1:17" ht="12.75">
      <c r="A23" s="6" t="s">
        <v>17</v>
      </c>
      <c r="B23" s="7">
        <v>30000</v>
      </c>
      <c r="C23" s="7">
        <v>30000</v>
      </c>
      <c r="D23" s="7">
        <v>220000</v>
      </c>
      <c r="E23" s="7">
        <v>220000</v>
      </c>
      <c r="F23" s="7">
        <v>20000</v>
      </c>
      <c r="G23" s="7">
        <v>20000</v>
      </c>
      <c r="H23" s="7"/>
      <c r="I23" s="7"/>
      <c r="J23" s="7">
        <v>10000</v>
      </c>
      <c r="K23" s="7">
        <v>10000</v>
      </c>
      <c r="L23" s="7"/>
      <c r="M23" s="7"/>
      <c r="N23" s="7">
        <v>600000</v>
      </c>
      <c r="O23" s="7">
        <v>600000</v>
      </c>
      <c r="P23" s="7">
        <f t="shared" si="0"/>
        <v>880000</v>
      </c>
      <c r="Q23" s="7">
        <f t="shared" si="1"/>
        <v>880000</v>
      </c>
    </row>
    <row r="24" spans="1:17" ht="12.75">
      <c r="A24" s="6" t="s">
        <v>18</v>
      </c>
      <c r="B24" s="7">
        <v>1500000</v>
      </c>
      <c r="C24" s="7">
        <v>1199000</v>
      </c>
      <c r="D24" s="7">
        <v>19295000</v>
      </c>
      <c r="E24" s="7">
        <v>18575000</v>
      </c>
      <c r="F24" s="7">
        <v>400000</v>
      </c>
      <c r="G24" s="7">
        <v>400000</v>
      </c>
      <c r="H24" s="7">
        <v>63000</v>
      </c>
      <c r="I24" s="7">
        <v>19850</v>
      </c>
      <c r="J24" s="7">
        <v>350000</v>
      </c>
      <c r="K24" s="7">
        <v>350000</v>
      </c>
      <c r="L24" s="7">
        <v>370000</v>
      </c>
      <c r="M24" s="7">
        <v>370000</v>
      </c>
      <c r="N24" s="7">
        <v>9520000</v>
      </c>
      <c r="O24" s="7">
        <v>9520000</v>
      </c>
      <c r="P24" s="7">
        <f t="shared" si="0"/>
        <v>31498000</v>
      </c>
      <c r="Q24" s="7">
        <f t="shared" si="1"/>
        <v>30433850</v>
      </c>
    </row>
    <row r="25" spans="1:17" ht="12.75">
      <c r="A25" s="6" t="s">
        <v>19</v>
      </c>
      <c r="B25" s="7"/>
      <c r="C25" s="7"/>
      <c r="D25" s="7"/>
      <c r="E25" s="7"/>
      <c r="F25" s="7">
        <v>0</v>
      </c>
      <c r="G25" s="7">
        <v>0</v>
      </c>
      <c r="H25" s="7"/>
      <c r="I25" s="7"/>
      <c r="J25" s="7"/>
      <c r="K25" s="7"/>
      <c r="L25" s="7"/>
      <c r="M25" s="7"/>
      <c r="N25" s="7"/>
      <c r="O25" s="7"/>
      <c r="P25" s="7">
        <f t="shared" si="0"/>
        <v>0</v>
      </c>
      <c r="Q25" s="7">
        <f t="shared" si="1"/>
        <v>0</v>
      </c>
    </row>
    <row r="26" spans="1:17" ht="12.75">
      <c r="A26" s="6" t="s">
        <v>20</v>
      </c>
      <c r="B26" s="7">
        <v>200000</v>
      </c>
      <c r="C26" s="7">
        <v>200000</v>
      </c>
      <c r="D26" s="7">
        <v>100000</v>
      </c>
      <c r="E26" s="7">
        <v>100000</v>
      </c>
      <c r="F26" s="7">
        <v>85000</v>
      </c>
      <c r="G26" s="7">
        <v>85000</v>
      </c>
      <c r="H26" s="7"/>
      <c r="I26" s="7"/>
      <c r="J26" s="7">
        <v>130000</v>
      </c>
      <c r="K26" s="7">
        <v>130000</v>
      </c>
      <c r="L26" s="7">
        <v>150000</v>
      </c>
      <c r="M26" s="7">
        <v>150000</v>
      </c>
      <c r="N26" s="7">
        <v>2800000</v>
      </c>
      <c r="O26" s="7">
        <v>2800000</v>
      </c>
      <c r="P26" s="7">
        <f t="shared" si="0"/>
        <v>3465000</v>
      </c>
      <c r="Q26" s="7">
        <f t="shared" si="1"/>
        <v>3465000</v>
      </c>
    </row>
    <row r="27" spans="1:17" ht="12.75">
      <c r="A27" s="6" t="s">
        <v>21</v>
      </c>
      <c r="B27" s="7">
        <v>520000</v>
      </c>
      <c r="C27" s="7">
        <v>520000</v>
      </c>
      <c r="D27" s="7">
        <v>100000</v>
      </c>
      <c r="E27" s="7">
        <v>100000</v>
      </c>
      <c r="F27" s="7">
        <v>20000</v>
      </c>
      <c r="G27" s="7">
        <v>20000</v>
      </c>
      <c r="H27" s="7"/>
      <c r="I27" s="7"/>
      <c r="J27" s="7">
        <v>110000</v>
      </c>
      <c r="K27" s="7">
        <v>110000</v>
      </c>
      <c r="L27" s="7">
        <v>80000</v>
      </c>
      <c r="M27" s="7">
        <v>80000</v>
      </c>
      <c r="N27" s="7">
        <v>3300000</v>
      </c>
      <c r="O27" s="7">
        <v>3300000</v>
      </c>
      <c r="P27" s="7">
        <f t="shared" si="0"/>
        <v>4130000</v>
      </c>
      <c r="Q27" s="7">
        <f t="shared" si="1"/>
        <v>4130000</v>
      </c>
    </row>
    <row r="28" spans="1:17" ht="12.75">
      <c r="A28" s="6" t="s">
        <v>22</v>
      </c>
      <c r="B28" s="7">
        <v>1251000</v>
      </c>
      <c r="C28" s="7">
        <v>1251000</v>
      </c>
      <c r="D28" s="7">
        <v>4852383</v>
      </c>
      <c r="E28" s="7">
        <v>4902383</v>
      </c>
      <c r="F28" s="7">
        <v>2625000</v>
      </c>
      <c r="G28" s="7">
        <v>2625000</v>
      </c>
      <c r="H28" s="7"/>
      <c r="I28" s="7"/>
      <c r="J28" s="7">
        <v>900878</v>
      </c>
      <c r="K28" s="7">
        <v>900878</v>
      </c>
      <c r="L28" s="7">
        <v>2100000</v>
      </c>
      <c r="M28" s="7">
        <v>2200000</v>
      </c>
      <c r="N28" s="7">
        <v>20886000</v>
      </c>
      <c r="O28" s="7">
        <v>20886000</v>
      </c>
      <c r="P28" s="7">
        <f t="shared" si="0"/>
        <v>32615261</v>
      </c>
      <c r="Q28" s="7">
        <f t="shared" si="1"/>
        <v>32765261</v>
      </c>
    </row>
    <row r="29" spans="1:17" ht="12.75">
      <c r="A29" s="6" t="s">
        <v>23</v>
      </c>
      <c r="B29" s="7"/>
      <c r="C29" s="7"/>
      <c r="D29" s="7">
        <v>800000</v>
      </c>
      <c r="E29" s="7">
        <v>250000</v>
      </c>
      <c r="F29" s="7">
        <v>4998500</v>
      </c>
      <c r="G29" s="7">
        <v>4998500</v>
      </c>
      <c r="H29" s="7"/>
      <c r="I29" s="7"/>
      <c r="J29" s="7">
        <v>3988482</v>
      </c>
      <c r="K29" s="7">
        <v>3838482</v>
      </c>
      <c r="L29" s="7"/>
      <c r="M29" s="7"/>
      <c r="N29" s="7">
        <v>26950000</v>
      </c>
      <c r="O29" s="7">
        <v>26950000</v>
      </c>
      <c r="P29" s="7">
        <f t="shared" si="0"/>
        <v>36736982</v>
      </c>
      <c r="Q29" s="7">
        <f t="shared" si="1"/>
        <v>36036982</v>
      </c>
    </row>
    <row r="30" spans="1:17" ht="12.75">
      <c r="A30" s="6" t="s">
        <v>24</v>
      </c>
      <c r="B30" s="7"/>
      <c r="C30" s="7"/>
      <c r="D30" s="7">
        <v>200000</v>
      </c>
      <c r="E30" s="7">
        <v>200000</v>
      </c>
      <c r="F30" s="7"/>
      <c r="G30" s="7"/>
      <c r="H30" s="7"/>
      <c r="I30" s="7"/>
      <c r="J30" s="7"/>
      <c r="K30" s="7"/>
      <c r="L30" s="7">
        <v>50000</v>
      </c>
      <c r="M30" s="7">
        <v>50000</v>
      </c>
      <c r="N30" s="7">
        <v>50000</v>
      </c>
      <c r="O30" s="7">
        <v>50000</v>
      </c>
      <c r="P30" s="7">
        <f t="shared" si="0"/>
        <v>300000</v>
      </c>
      <c r="Q30" s="7">
        <f t="shared" si="1"/>
        <v>300000</v>
      </c>
    </row>
    <row r="31" spans="1:17" ht="12.75">
      <c r="A31" s="6" t="s">
        <v>25</v>
      </c>
      <c r="B31" s="7">
        <v>110000</v>
      </c>
      <c r="C31" s="7">
        <v>110000</v>
      </c>
      <c r="D31" s="7">
        <v>350000</v>
      </c>
      <c r="E31" s="7">
        <v>1020000</v>
      </c>
      <c r="F31" s="7">
        <v>600000</v>
      </c>
      <c r="G31" s="7">
        <v>600000</v>
      </c>
      <c r="H31" s="7"/>
      <c r="I31" s="7"/>
      <c r="J31" s="7">
        <v>200000</v>
      </c>
      <c r="K31" s="7">
        <v>200000</v>
      </c>
      <c r="L31" s="7">
        <v>600000</v>
      </c>
      <c r="M31" s="7">
        <v>600000</v>
      </c>
      <c r="N31" s="7">
        <v>13014000</v>
      </c>
      <c r="O31" s="7">
        <v>13014000</v>
      </c>
      <c r="P31" s="7">
        <f t="shared" si="0"/>
        <v>14874000</v>
      </c>
      <c r="Q31" s="7">
        <f t="shared" si="1"/>
        <v>15544000</v>
      </c>
    </row>
    <row r="32" spans="1:17" ht="12.75">
      <c r="A32" s="6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v>0</v>
      </c>
      <c r="M32" s="7">
        <v>0</v>
      </c>
      <c r="N32" s="7"/>
      <c r="O32" s="7"/>
      <c r="P32" s="7">
        <f t="shared" si="0"/>
        <v>0</v>
      </c>
      <c r="Q32" s="7">
        <f t="shared" si="1"/>
        <v>0</v>
      </c>
    </row>
    <row r="33" spans="1:17" ht="25.5">
      <c r="A33" s="6" t="s">
        <v>27</v>
      </c>
      <c r="B33" s="7">
        <v>5000000</v>
      </c>
      <c r="C33" s="7">
        <v>5000000</v>
      </c>
      <c r="D33" s="7">
        <v>300000</v>
      </c>
      <c r="E33" s="7">
        <v>350000</v>
      </c>
      <c r="F33" s="7">
        <v>30000</v>
      </c>
      <c r="G33" s="7">
        <v>30000</v>
      </c>
      <c r="H33" s="7"/>
      <c r="I33" s="7"/>
      <c r="J33" s="7">
        <v>130000</v>
      </c>
      <c r="K33" s="7">
        <v>130000</v>
      </c>
      <c r="L33" s="7">
        <v>7640000</v>
      </c>
      <c r="M33" s="7">
        <v>7460000</v>
      </c>
      <c r="N33" s="7">
        <v>30000000</v>
      </c>
      <c r="O33" s="7">
        <v>40000000</v>
      </c>
      <c r="P33" s="7">
        <f t="shared" si="0"/>
        <v>43100000</v>
      </c>
      <c r="Q33" s="7">
        <f t="shared" si="1"/>
        <v>52970000</v>
      </c>
    </row>
    <row r="34" spans="1:17" ht="12.75">
      <c r="A34" s="6" t="s">
        <v>28</v>
      </c>
      <c r="B34" s="7">
        <v>883000</v>
      </c>
      <c r="C34" s="7">
        <v>883000</v>
      </c>
      <c r="D34" s="7">
        <v>950000</v>
      </c>
      <c r="E34" s="7">
        <v>1750000</v>
      </c>
      <c r="F34" s="7">
        <v>800000</v>
      </c>
      <c r="G34" s="7">
        <v>800000</v>
      </c>
      <c r="H34" s="7">
        <v>42985</v>
      </c>
      <c r="I34" s="7">
        <v>85970</v>
      </c>
      <c r="J34" s="7">
        <v>259000</v>
      </c>
      <c r="K34" s="7">
        <v>359000</v>
      </c>
      <c r="L34" s="7">
        <v>500000</v>
      </c>
      <c r="M34" s="7">
        <v>500000</v>
      </c>
      <c r="N34" s="7">
        <v>67840000</v>
      </c>
      <c r="O34" s="7">
        <v>80000000</v>
      </c>
      <c r="P34" s="7">
        <f t="shared" si="0"/>
        <v>71274985</v>
      </c>
      <c r="Q34" s="7">
        <f t="shared" si="1"/>
        <v>84377970</v>
      </c>
    </row>
    <row r="35" spans="1:17" ht="12.75">
      <c r="A35" s="6" t="s">
        <v>29</v>
      </c>
      <c r="B35" s="7">
        <v>10000</v>
      </c>
      <c r="C35" s="7">
        <v>10000</v>
      </c>
      <c r="D35" s="7">
        <v>20000</v>
      </c>
      <c r="E35" s="7">
        <v>20000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30000</v>
      </c>
      <c r="Q35" s="7">
        <f t="shared" si="1"/>
        <v>30000</v>
      </c>
    </row>
    <row r="36" spans="1:17" ht="12.75">
      <c r="A36" s="6" t="s">
        <v>30</v>
      </c>
      <c r="B36" s="7">
        <v>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>
        <v>80000</v>
      </c>
      <c r="N36" s="7">
        <v>10000000</v>
      </c>
      <c r="O36" s="7">
        <v>10601000</v>
      </c>
      <c r="P36" s="7">
        <f t="shared" si="0"/>
        <v>10000000</v>
      </c>
      <c r="Q36" s="7">
        <f t="shared" si="1"/>
        <v>10681000</v>
      </c>
    </row>
    <row r="37" spans="1:17" ht="25.5">
      <c r="A37" s="6" t="s">
        <v>31</v>
      </c>
      <c r="B37" s="7">
        <v>2566080</v>
      </c>
      <c r="C37" s="7">
        <v>2566080</v>
      </c>
      <c r="D37" s="7">
        <v>6124282</v>
      </c>
      <c r="E37" s="7">
        <v>6124282</v>
      </c>
      <c r="F37" s="7">
        <v>2444445</v>
      </c>
      <c r="G37" s="7">
        <v>2444445</v>
      </c>
      <c r="H37" s="7">
        <v>28616</v>
      </c>
      <c r="I37" s="7">
        <v>28781</v>
      </c>
      <c r="J37" s="7">
        <v>1635757</v>
      </c>
      <c r="K37" s="7">
        <v>1635757</v>
      </c>
      <c r="L37" s="7">
        <v>1420000</v>
      </c>
      <c r="M37" s="7">
        <v>1420000</v>
      </c>
      <c r="N37" s="7">
        <v>48859200</v>
      </c>
      <c r="O37" s="7">
        <v>48759200</v>
      </c>
      <c r="P37" s="7">
        <f t="shared" si="0"/>
        <v>63078380</v>
      </c>
      <c r="Q37" s="7">
        <f t="shared" si="1"/>
        <v>62978545</v>
      </c>
    </row>
    <row r="38" spans="1:17" ht="12.75">
      <c r="A38" s="6" t="s">
        <v>32</v>
      </c>
      <c r="B38" s="7">
        <v>197000</v>
      </c>
      <c r="C38" s="7">
        <v>197000</v>
      </c>
      <c r="D38" s="7"/>
      <c r="E38" s="7"/>
      <c r="F38" s="7"/>
      <c r="G38" s="7"/>
      <c r="H38" s="7"/>
      <c r="I38" s="7"/>
      <c r="J38" s="7"/>
      <c r="K38" s="7"/>
      <c r="L38" s="7">
        <v>12000</v>
      </c>
      <c r="M38" s="7">
        <v>12000</v>
      </c>
      <c r="N38" s="7">
        <v>97808785</v>
      </c>
      <c r="O38" s="7">
        <v>102108785</v>
      </c>
      <c r="P38" s="7">
        <f t="shared" si="0"/>
        <v>98017785</v>
      </c>
      <c r="Q38" s="7">
        <f t="shared" si="1"/>
        <v>102317785</v>
      </c>
    </row>
    <row r="39" spans="1:17" ht="12.75">
      <c r="A39" s="6" t="s">
        <v>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50000</v>
      </c>
      <c r="O39" s="7">
        <v>50000</v>
      </c>
      <c r="P39" s="7">
        <f t="shared" si="0"/>
        <v>50000</v>
      </c>
      <c r="Q39" s="7">
        <f t="shared" si="1"/>
        <v>50000</v>
      </c>
    </row>
    <row r="40" spans="1:17" ht="25.5">
      <c r="A40" s="6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 t="shared" si="0"/>
        <v>0</v>
      </c>
      <c r="Q40" s="7">
        <f t="shared" si="1"/>
        <v>0</v>
      </c>
    </row>
    <row r="41" spans="1:17" ht="12.75">
      <c r="A41" s="6" t="s">
        <v>35</v>
      </c>
      <c r="B41" s="7"/>
      <c r="C41" s="7"/>
      <c r="D41" s="7">
        <v>215000</v>
      </c>
      <c r="E41" s="7">
        <v>215000</v>
      </c>
      <c r="F41" s="7">
        <v>25000</v>
      </c>
      <c r="G41" s="7">
        <v>25000</v>
      </c>
      <c r="H41" s="7"/>
      <c r="I41" s="7"/>
      <c r="J41" s="7">
        <v>60000</v>
      </c>
      <c r="K41" s="7">
        <v>60000</v>
      </c>
      <c r="L41" s="7">
        <v>260000</v>
      </c>
      <c r="M41" s="7">
        <v>260000</v>
      </c>
      <c r="N41" s="7">
        <v>3000000</v>
      </c>
      <c r="O41" s="7">
        <v>3000000</v>
      </c>
      <c r="P41" s="7">
        <f t="shared" si="0"/>
        <v>3560000</v>
      </c>
      <c r="Q41" s="7">
        <f t="shared" si="1"/>
        <v>3560000</v>
      </c>
    </row>
    <row r="42" spans="1:17" ht="15.75">
      <c r="A42" s="8" t="s">
        <v>299</v>
      </c>
      <c r="B42" s="9">
        <f>SUM(B23:B41)</f>
        <v>12267080</v>
      </c>
      <c r="C42" s="9">
        <f aca="true" t="shared" si="3" ref="C42:O42">SUM(C23:C41)</f>
        <v>11966080</v>
      </c>
      <c r="D42" s="9">
        <f>SUM(D23:D41)</f>
        <v>33526665</v>
      </c>
      <c r="E42" s="9">
        <f t="shared" si="3"/>
        <v>33826665</v>
      </c>
      <c r="F42" s="9">
        <f>SUM(F23:F41)</f>
        <v>12047945</v>
      </c>
      <c r="G42" s="9">
        <f t="shared" si="3"/>
        <v>12047945</v>
      </c>
      <c r="H42" s="9">
        <f>SUM(H23:H41)</f>
        <v>134601</v>
      </c>
      <c r="I42" s="9">
        <f t="shared" si="3"/>
        <v>134601</v>
      </c>
      <c r="J42" s="9">
        <f>SUM(J23:J41)</f>
        <v>7774117</v>
      </c>
      <c r="K42" s="9">
        <f t="shared" si="3"/>
        <v>7724117</v>
      </c>
      <c r="L42" s="9">
        <f>SUM(L23:L41)</f>
        <v>13182000</v>
      </c>
      <c r="M42" s="9">
        <f t="shared" si="3"/>
        <v>13182000</v>
      </c>
      <c r="N42" s="9">
        <f>SUM(N23:N41)</f>
        <v>334677985</v>
      </c>
      <c r="O42" s="9">
        <f t="shared" si="3"/>
        <v>361638985</v>
      </c>
      <c r="P42" s="9">
        <f t="shared" si="0"/>
        <v>413610393</v>
      </c>
      <c r="Q42" s="9">
        <f t="shared" si="1"/>
        <v>440520393</v>
      </c>
    </row>
    <row r="43" spans="1:17" ht="12.75">
      <c r="A43" s="6" t="s">
        <v>36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 t="shared" si="0"/>
        <v>0</v>
      </c>
      <c r="Q43" s="7">
        <f t="shared" si="1"/>
        <v>0</v>
      </c>
    </row>
    <row r="44" spans="1:17" ht="12.75">
      <c r="A44" s="6" t="s">
        <v>300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0"/>
        <v>0</v>
      </c>
      <c r="Q44" s="7">
        <f t="shared" si="1"/>
        <v>0</v>
      </c>
    </row>
    <row r="45" spans="1:17" ht="12.75">
      <c r="A45" s="6" t="s">
        <v>37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f t="shared" si="0"/>
        <v>0</v>
      </c>
      <c r="Q45" s="7">
        <f t="shared" si="1"/>
        <v>0</v>
      </c>
    </row>
    <row r="46" spans="1:17" ht="25.5">
      <c r="A46" s="6" t="s">
        <v>301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t="shared" si="0"/>
        <v>0</v>
      </c>
      <c r="Q46" s="7">
        <f t="shared" si="1"/>
        <v>0</v>
      </c>
    </row>
    <row r="47" spans="1:17" ht="25.5">
      <c r="A47" s="6" t="s">
        <v>302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f t="shared" si="0"/>
        <v>0</v>
      </c>
      <c r="Q47" s="7">
        <f t="shared" si="1"/>
        <v>0</v>
      </c>
    </row>
    <row r="48" spans="1:17" ht="12.75">
      <c r="A48" s="6" t="s">
        <v>303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f t="shared" si="0"/>
        <v>0</v>
      </c>
      <c r="Q48" s="7">
        <f t="shared" si="1"/>
        <v>0</v>
      </c>
    </row>
    <row r="49" spans="1:17" ht="12.75">
      <c r="A49" s="6" t="s">
        <v>304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f t="shared" si="0"/>
        <v>0</v>
      </c>
      <c r="Q49" s="7">
        <f t="shared" si="1"/>
        <v>0</v>
      </c>
    </row>
    <row r="50" spans="1:17" ht="12.75">
      <c r="A50" s="6" t="s">
        <v>305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22000000</v>
      </c>
      <c r="O50" s="7">
        <v>22000000</v>
      </c>
      <c r="P50" s="7">
        <f t="shared" si="0"/>
        <v>22000000</v>
      </c>
      <c r="Q50" s="7">
        <f t="shared" si="1"/>
        <v>22000000</v>
      </c>
    </row>
    <row r="51" spans="1:17" ht="25.5">
      <c r="A51" s="10" t="s">
        <v>38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">
        <f t="shared" si="0"/>
        <v>0</v>
      </c>
      <c r="Q51" s="7">
        <f t="shared" si="1"/>
        <v>0</v>
      </c>
    </row>
    <row r="52" spans="1:17" ht="12.75">
      <c r="A52" s="10" t="s">
        <v>39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7">
        <f t="shared" si="0"/>
        <v>0</v>
      </c>
      <c r="Q52" s="7">
        <f t="shared" si="1"/>
        <v>0</v>
      </c>
    </row>
    <row r="53" spans="1:17" ht="12.75">
      <c r="A53" s="10" t="s">
        <v>40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">
        <f t="shared" si="0"/>
        <v>0</v>
      </c>
      <c r="Q53" s="7">
        <f t="shared" si="1"/>
        <v>0</v>
      </c>
    </row>
    <row r="54" spans="1:17" ht="38.25">
      <c r="A54" s="10" t="s">
        <v>41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7">
        <f t="shared" si="0"/>
        <v>0</v>
      </c>
      <c r="Q54" s="7">
        <f t="shared" si="1"/>
        <v>0</v>
      </c>
    </row>
    <row r="55" spans="1:17" ht="15.75">
      <c r="A55" s="8" t="s">
        <v>306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SUM(N43:N50)</f>
        <v>22000000</v>
      </c>
      <c r="O55" s="9">
        <f>SUM(O43:O50)</f>
        <v>22000000</v>
      </c>
      <c r="P55" s="9">
        <f t="shared" si="0"/>
        <v>22000000</v>
      </c>
      <c r="Q55" s="9">
        <f t="shared" si="1"/>
        <v>22000000</v>
      </c>
    </row>
    <row r="56" spans="1:17" ht="12.75">
      <c r="A56" s="6" t="s">
        <v>307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f t="shared" si="0"/>
        <v>0</v>
      </c>
      <c r="Q56" s="7">
        <f t="shared" si="1"/>
        <v>0</v>
      </c>
    </row>
    <row r="57" spans="1:17" ht="12.75">
      <c r="A57" s="6" t="s">
        <v>308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f>5109478+24304528</f>
        <v>29414006</v>
      </c>
      <c r="O57" s="7">
        <f>5109478+24304528</f>
        <v>29414006</v>
      </c>
      <c r="P57" s="7">
        <f t="shared" si="0"/>
        <v>29414006</v>
      </c>
      <c r="Q57" s="7">
        <f t="shared" si="1"/>
        <v>29414006</v>
      </c>
    </row>
    <row r="58" spans="1:17" ht="38.25">
      <c r="A58" s="6" t="s">
        <v>42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f t="shared" si="0"/>
        <v>0</v>
      </c>
      <c r="Q58" s="7">
        <f t="shared" si="1"/>
        <v>0</v>
      </c>
    </row>
    <row r="59" spans="1:17" ht="38.25">
      <c r="A59" s="6" t="s">
        <v>309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0"/>
        <v>0</v>
      </c>
      <c r="Q59" s="7">
        <f t="shared" si="1"/>
        <v>0</v>
      </c>
    </row>
    <row r="60" spans="1:17" ht="38.25">
      <c r="A60" s="6" t="s">
        <v>310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f t="shared" si="0"/>
        <v>0</v>
      </c>
      <c r="Q60" s="7">
        <f t="shared" si="1"/>
        <v>0</v>
      </c>
    </row>
    <row r="61" spans="1:17" ht="25.5">
      <c r="A61" s="6" t="s">
        <v>311</v>
      </c>
      <c r="B61" s="7">
        <v>5670000</v>
      </c>
      <c r="C61" s="7">
        <v>5670000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v>320000</v>
      </c>
      <c r="O61" s="7">
        <v>690000</v>
      </c>
      <c r="P61" s="7">
        <f t="shared" si="0"/>
        <v>5990000</v>
      </c>
      <c r="Q61" s="7">
        <f t="shared" si="1"/>
        <v>6360000</v>
      </c>
    </row>
    <row r="62" spans="1:17" ht="12.75">
      <c r="A62" s="12" t="s">
        <v>43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>
        <v>320000</v>
      </c>
      <c r="O62" s="11">
        <v>690000</v>
      </c>
      <c r="P62" s="7">
        <f t="shared" si="0"/>
        <v>320000</v>
      </c>
      <c r="Q62" s="7">
        <f t="shared" si="1"/>
        <v>690000</v>
      </c>
    </row>
    <row r="63" spans="1:17" ht="12.75">
      <c r="A63" s="12" t="s">
        <v>44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7">
        <f t="shared" si="0"/>
        <v>0</v>
      </c>
      <c r="Q63" s="7">
        <f t="shared" si="1"/>
        <v>0</v>
      </c>
    </row>
    <row r="64" spans="1:17" ht="38.25">
      <c r="A64" s="12" t="s">
        <v>45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7">
        <f t="shared" si="0"/>
        <v>0</v>
      </c>
      <c r="Q64" s="7">
        <f t="shared" si="1"/>
        <v>0</v>
      </c>
    </row>
    <row r="65" spans="1:17" ht="25.5">
      <c r="A65" s="12" t="s">
        <v>46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7">
        <f t="shared" si="0"/>
        <v>0</v>
      </c>
      <c r="Q65" s="7">
        <f t="shared" si="1"/>
        <v>0</v>
      </c>
    </row>
    <row r="66" spans="1:17" ht="25.5">
      <c r="A66" s="12" t="s">
        <v>47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7">
        <f t="shared" si="0"/>
        <v>0</v>
      </c>
      <c r="Q66" s="7">
        <f t="shared" si="1"/>
        <v>0</v>
      </c>
    </row>
    <row r="67" spans="1:17" ht="12.75">
      <c r="A67" s="12" t="s">
        <v>48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7">
        <f t="shared" si="0"/>
        <v>0</v>
      </c>
      <c r="Q67" s="7">
        <f t="shared" si="1"/>
        <v>0</v>
      </c>
    </row>
    <row r="68" spans="1:17" ht="25.5">
      <c r="A68" s="12" t="s">
        <v>49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7">
        <f t="shared" si="0"/>
        <v>0</v>
      </c>
      <c r="Q68" s="7">
        <f t="shared" si="1"/>
        <v>0</v>
      </c>
    </row>
    <row r="69" spans="1:17" ht="12.75">
      <c r="A69" s="12" t="s">
        <v>50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7">
        <f t="shared" si="0"/>
        <v>0</v>
      </c>
      <c r="Q69" s="7">
        <f t="shared" si="1"/>
        <v>0</v>
      </c>
    </row>
    <row r="70" spans="1:17" ht="25.5">
      <c r="A70" s="12" t="s">
        <v>51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7">
        <f aca="true" t="shared" si="4" ref="P70:P133">B70+D70+F70+H70+J70+N70+L70</f>
        <v>0</v>
      </c>
      <c r="Q70" s="7">
        <f aca="true" t="shared" si="5" ref="Q70:Q133">C70+E70+G70+I70+K70+M70+O70</f>
        <v>0</v>
      </c>
    </row>
    <row r="71" spans="1:17" ht="25.5">
      <c r="A71" s="12" t="s">
        <v>52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7">
        <f t="shared" si="4"/>
        <v>0</v>
      </c>
      <c r="Q71" s="7">
        <f t="shared" si="5"/>
        <v>0</v>
      </c>
    </row>
    <row r="72" spans="1:17" ht="38.25">
      <c r="A72" s="6" t="s">
        <v>312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f t="shared" si="4"/>
        <v>0</v>
      </c>
      <c r="Q72" s="7">
        <f t="shared" si="5"/>
        <v>0</v>
      </c>
    </row>
    <row r="73" spans="1:17" ht="38.25">
      <c r="A73" s="6" t="s">
        <v>313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f t="shared" si="4"/>
        <v>0</v>
      </c>
      <c r="Q73" s="7">
        <f t="shared" si="5"/>
        <v>0</v>
      </c>
    </row>
    <row r="74" spans="1:17" ht="12.75">
      <c r="A74" s="6" t="s">
        <v>53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f t="shared" si="4"/>
        <v>0</v>
      </c>
      <c r="Q74" s="7">
        <f t="shared" si="5"/>
        <v>0</v>
      </c>
    </row>
    <row r="75" spans="1:17" ht="12.75">
      <c r="A75" s="6" t="s">
        <v>54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f t="shared" si="4"/>
        <v>0</v>
      </c>
      <c r="Q75" s="7">
        <f t="shared" si="5"/>
        <v>0</v>
      </c>
    </row>
    <row r="76" spans="1:17" ht="25.5">
      <c r="A76" s="6" t="s">
        <v>55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f t="shared" si="4"/>
        <v>0</v>
      </c>
      <c r="Q76" s="7">
        <f t="shared" si="5"/>
        <v>0</v>
      </c>
    </row>
    <row r="77" spans="1:17" ht="25.5">
      <c r="A77" s="6" t="s">
        <v>314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10200000</v>
      </c>
      <c r="O77" s="7">
        <v>12739444</v>
      </c>
      <c r="P77" s="7">
        <f t="shared" si="4"/>
        <v>10200000</v>
      </c>
      <c r="Q77" s="7">
        <f t="shared" si="5"/>
        <v>12739444</v>
      </c>
    </row>
    <row r="78" spans="1:17" ht="12.75">
      <c r="A78" s="12" t="s">
        <v>56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>
        <v>1200000</v>
      </c>
      <c r="O78" s="11">
        <v>1200000</v>
      </c>
      <c r="P78" s="11">
        <f t="shared" si="4"/>
        <v>1200000</v>
      </c>
      <c r="Q78" s="11">
        <f t="shared" si="5"/>
        <v>1200000</v>
      </c>
    </row>
    <row r="79" spans="1:17" ht="12.75">
      <c r="A79" s="12" t="s">
        <v>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>
        <v>6000000</v>
      </c>
      <c r="O79" s="11">
        <v>8539444</v>
      </c>
      <c r="P79" s="11">
        <f t="shared" si="4"/>
        <v>6000000</v>
      </c>
      <c r="Q79" s="11">
        <f t="shared" si="5"/>
        <v>8539444</v>
      </c>
    </row>
    <row r="80" spans="1:17" ht="12.75">
      <c r="A80" s="12" t="s">
        <v>58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f t="shared" si="4"/>
        <v>0</v>
      </c>
      <c r="Q80" s="11">
        <f t="shared" si="5"/>
        <v>0</v>
      </c>
    </row>
    <row r="81" spans="1:17" ht="12.75">
      <c r="A81" s="12" t="s">
        <v>59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>
        <f t="shared" si="4"/>
        <v>0</v>
      </c>
      <c r="Q81" s="11">
        <f t="shared" si="5"/>
        <v>0</v>
      </c>
    </row>
    <row r="82" spans="1:17" ht="12.75">
      <c r="A82" s="12" t="s">
        <v>60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3000000</v>
      </c>
      <c r="O82" s="11">
        <v>3000000</v>
      </c>
      <c r="P82" s="11">
        <f t="shared" si="4"/>
        <v>3000000</v>
      </c>
      <c r="Q82" s="11">
        <f t="shared" si="5"/>
        <v>3000000</v>
      </c>
    </row>
    <row r="83" spans="1:17" ht="25.5">
      <c r="A83" s="12" t="s">
        <v>61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4"/>
        <v>0</v>
      </c>
      <c r="Q83" s="11">
        <f t="shared" si="5"/>
        <v>0</v>
      </c>
    </row>
    <row r="84" spans="1:17" ht="25.5">
      <c r="A84" s="12" t="s">
        <v>62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4"/>
        <v>0</v>
      </c>
      <c r="Q84" s="11">
        <f t="shared" si="5"/>
        <v>0</v>
      </c>
    </row>
    <row r="85" spans="1:17" ht="12.75">
      <c r="A85" s="12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>
        <f t="shared" si="4"/>
        <v>0</v>
      </c>
      <c r="Q85" s="11">
        <f t="shared" si="5"/>
        <v>0</v>
      </c>
    </row>
    <row r="86" spans="1:17" ht="25.5">
      <c r="A86" s="12" t="s">
        <v>64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f t="shared" si="4"/>
        <v>0</v>
      </c>
      <c r="Q86" s="11">
        <f t="shared" si="5"/>
        <v>0</v>
      </c>
    </row>
    <row r="87" spans="1:17" ht="12.75">
      <c r="A87" s="12" t="s">
        <v>65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 t="shared" si="4"/>
        <v>0</v>
      </c>
      <c r="Q87" s="11">
        <f t="shared" si="5"/>
        <v>0</v>
      </c>
    </row>
    <row r="88" spans="1:17" ht="12.75">
      <c r="A88" s="6" t="s">
        <v>66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>
        <v>154337731</v>
      </c>
      <c r="O88" s="7">
        <v>167649761</v>
      </c>
      <c r="P88" s="7">
        <f t="shared" si="4"/>
        <v>154337731</v>
      </c>
      <c r="Q88" s="7">
        <f t="shared" si="5"/>
        <v>167649761</v>
      </c>
    </row>
    <row r="89" spans="1:17" ht="15.75">
      <c r="A89" s="8" t="s">
        <v>315</v>
      </c>
      <c r="B89" s="9">
        <f>SUM(B56+B57+B58+B59+B60+B61+B72+B73+B74+B75+B76+B77+B88)</f>
        <v>5670000</v>
      </c>
      <c r="C89" s="9">
        <f>SUM(C56+C57+C58+C59+C60+C61+C72+C73+C74+C75+C76+C77+C88)</f>
        <v>5670000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>SUM(N56+N57+N58+N59+N60+N61+N72+N73+N74+N75+N76+N77+N88)</f>
        <v>194271737</v>
      </c>
      <c r="O89" s="9">
        <f>SUM(O56+O57+O58+O59+O60+O61+O72+O73+O74+O75+O76+O77+O88)</f>
        <v>210493211</v>
      </c>
      <c r="P89" s="9">
        <f t="shared" si="4"/>
        <v>199941737</v>
      </c>
      <c r="Q89" s="9">
        <f>C89+E89+G89+I89+K89+M89+O89</f>
        <v>216163211</v>
      </c>
    </row>
    <row r="90" spans="1:17" ht="12.75">
      <c r="A90" s="6" t="s">
        <v>67</v>
      </c>
      <c r="B90" s="7"/>
      <c r="C90" s="7">
        <v>276000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48189</v>
      </c>
      <c r="O90" s="7">
        <v>318189</v>
      </c>
      <c r="P90" s="7">
        <f t="shared" si="4"/>
        <v>48189</v>
      </c>
      <c r="Q90" s="7">
        <f t="shared" si="5"/>
        <v>594189</v>
      </c>
    </row>
    <row r="91" spans="1:17" ht="12.75">
      <c r="A91" s="6" t="s">
        <v>316</v>
      </c>
      <c r="B91" s="7">
        <v>300000</v>
      </c>
      <c r="C91" s="7">
        <v>300000</v>
      </c>
      <c r="D91" s="7"/>
      <c r="E91" s="7"/>
      <c r="F91" s="7"/>
      <c r="G91" s="7"/>
      <c r="H91" s="7"/>
      <c r="I91" s="7"/>
      <c r="J91" s="7">
        <v>393000</v>
      </c>
      <c r="K91" s="7">
        <v>393000</v>
      </c>
      <c r="L91" s="7"/>
      <c r="M91" s="7"/>
      <c r="N91" s="7">
        <v>88220000</v>
      </c>
      <c r="O91" s="7">
        <v>183000000</v>
      </c>
      <c r="P91" s="7">
        <f t="shared" si="4"/>
        <v>88913000</v>
      </c>
      <c r="Q91" s="7">
        <f t="shared" si="5"/>
        <v>183693000</v>
      </c>
    </row>
    <row r="92" spans="1:17" ht="25.5">
      <c r="A92" s="6" t="s">
        <v>68</v>
      </c>
      <c r="B92" s="7"/>
      <c r="C92" s="7"/>
      <c r="D92" s="7"/>
      <c r="E92" s="7"/>
      <c r="F92" s="7"/>
      <c r="G92" s="7"/>
      <c r="H92" s="7"/>
      <c r="I92" s="7"/>
      <c r="J92" s="7">
        <v>0</v>
      </c>
      <c r="K92" s="7">
        <v>0</v>
      </c>
      <c r="L92" s="7">
        <v>235000</v>
      </c>
      <c r="M92" s="7">
        <v>235000</v>
      </c>
      <c r="N92" s="7">
        <v>443000</v>
      </c>
      <c r="O92" s="7">
        <v>443000</v>
      </c>
      <c r="P92" s="7">
        <f t="shared" si="4"/>
        <v>678000</v>
      </c>
      <c r="Q92" s="7">
        <f t="shared" si="5"/>
        <v>678000</v>
      </c>
    </row>
    <row r="93" spans="1:17" ht="25.5">
      <c r="A93" s="6" t="s">
        <v>69</v>
      </c>
      <c r="B93" s="7">
        <v>300000</v>
      </c>
      <c r="C93" s="7">
        <v>0</v>
      </c>
      <c r="D93" s="7">
        <v>500000</v>
      </c>
      <c r="E93" s="7">
        <v>300000</v>
      </c>
      <c r="F93" s="7">
        <v>200000</v>
      </c>
      <c r="G93" s="7">
        <v>200000</v>
      </c>
      <c r="H93" s="7">
        <v>39000</v>
      </c>
      <c r="I93" s="7">
        <v>39000</v>
      </c>
      <c r="J93" s="7">
        <v>60000</v>
      </c>
      <c r="K93" s="7">
        <v>60000</v>
      </c>
      <c r="L93" s="7">
        <v>1714000</v>
      </c>
      <c r="M93" s="7">
        <v>1714000</v>
      </c>
      <c r="N93" s="7">
        <v>13500000</v>
      </c>
      <c r="O93" s="7">
        <v>17700000</v>
      </c>
      <c r="P93" s="7">
        <f t="shared" si="4"/>
        <v>16313000</v>
      </c>
      <c r="Q93" s="7">
        <f t="shared" si="5"/>
        <v>20013000</v>
      </c>
    </row>
    <row r="94" spans="1:17" ht="12.75">
      <c r="A94" s="6" t="s">
        <v>70</v>
      </c>
      <c r="B94" s="7"/>
      <c r="C94" s="7"/>
      <c r="D94" s="7">
        <v>0</v>
      </c>
      <c r="E94" s="7"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 t="shared" si="4"/>
        <v>0</v>
      </c>
      <c r="Q94" s="7">
        <f t="shared" si="5"/>
        <v>0</v>
      </c>
    </row>
    <row r="95" spans="1:17" ht="25.5">
      <c r="A95" s="6" t="s">
        <v>71</v>
      </c>
      <c r="B95" s="7"/>
      <c r="C95" s="7"/>
      <c r="D95" s="7">
        <v>0</v>
      </c>
      <c r="E95" s="7"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 t="shared" si="4"/>
        <v>0</v>
      </c>
      <c r="Q95" s="7">
        <f t="shared" si="5"/>
        <v>0</v>
      </c>
    </row>
    <row r="96" spans="1:17" ht="25.5">
      <c r="A96" s="6" t="s">
        <v>72</v>
      </c>
      <c r="B96" s="7">
        <v>162000</v>
      </c>
      <c r="C96" s="7">
        <v>106000</v>
      </c>
      <c r="D96" s="7">
        <v>135000</v>
      </c>
      <c r="E96" s="7">
        <v>135000</v>
      </c>
      <c r="F96" s="7">
        <v>54000</v>
      </c>
      <c r="G96" s="7">
        <v>54000</v>
      </c>
      <c r="H96" s="7">
        <v>11000</v>
      </c>
      <c r="I96" s="7">
        <v>11000</v>
      </c>
      <c r="J96" s="7">
        <v>123200</v>
      </c>
      <c r="K96" s="7">
        <v>123200</v>
      </c>
      <c r="L96" s="7">
        <v>149000</v>
      </c>
      <c r="M96" s="7">
        <v>149000</v>
      </c>
      <c r="N96" s="7">
        <v>47670400</v>
      </c>
      <c r="O96" s="7">
        <v>55000000</v>
      </c>
      <c r="P96" s="7">
        <f t="shared" si="4"/>
        <v>48304600</v>
      </c>
      <c r="Q96" s="7">
        <f t="shared" si="5"/>
        <v>55578200</v>
      </c>
    </row>
    <row r="97" spans="1:17" ht="15.75">
      <c r="A97" s="8" t="s">
        <v>317</v>
      </c>
      <c r="B97" s="9">
        <f>SUM(B90:B96)</f>
        <v>762000</v>
      </c>
      <c r="C97" s="9">
        <f aca="true" t="shared" si="6" ref="C97:O97">SUM(C90:C96)</f>
        <v>682000</v>
      </c>
      <c r="D97" s="9">
        <f>SUM(D90:D96)</f>
        <v>635000</v>
      </c>
      <c r="E97" s="9">
        <f t="shared" si="6"/>
        <v>435000</v>
      </c>
      <c r="F97" s="9">
        <f>SUM(F90:F96)</f>
        <v>254000</v>
      </c>
      <c r="G97" s="9">
        <f t="shared" si="6"/>
        <v>254000</v>
      </c>
      <c r="H97" s="9">
        <f>SUM(H90:H96)</f>
        <v>50000</v>
      </c>
      <c r="I97" s="9">
        <f t="shared" si="6"/>
        <v>50000</v>
      </c>
      <c r="J97" s="9">
        <f>SUM(J90:J96)</f>
        <v>576200</v>
      </c>
      <c r="K97" s="9">
        <f t="shared" si="6"/>
        <v>576200</v>
      </c>
      <c r="L97" s="9">
        <f>SUM(L90:L96)</f>
        <v>2098000</v>
      </c>
      <c r="M97" s="9">
        <f t="shared" si="6"/>
        <v>2098000</v>
      </c>
      <c r="N97" s="9">
        <f>SUM(N90:N96)</f>
        <v>149881589</v>
      </c>
      <c r="O97" s="9">
        <f t="shared" si="6"/>
        <v>256461189</v>
      </c>
      <c r="P97" s="9">
        <f t="shared" si="4"/>
        <v>154256789</v>
      </c>
      <c r="Q97" s="9">
        <f t="shared" si="5"/>
        <v>260556389</v>
      </c>
    </row>
    <row r="98" spans="1:17" ht="12.75">
      <c r="A98" s="6" t="s">
        <v>73</v>
      </c>
      <c r="B98" s="7"/>
      <c r="C98" s="7"/>
      <c r="D98" s="7">
        <v>500000</v>
      </c>
      <c r="E98" s="7">
        <v>380000</v>
      </c>
      <c r="F98" s="7"/>
      <c r="G98" s="7"/>
      <c r="H98" s="7"/>
      <c r="I98" s="7"/>
      <c r="J98" s="7"/>
      <c r="K98" s="7"/>
      <c r="L98" s="7"/>
      <c r="M98" s="7"/>
      <c r="N98" s="7">
        <v>27500000</v>
      </c>
      <c r="O98" s="7">
        <v>22600000</v>
      </c>
      <c r="P98" s="7">
        <f t="shared" si="4"/>
        <v>28000000</v>
      </c>
      <c r="Q98" s="7">
        <f t="shared" si="5"/>
        <v>22980000</v>
      </c>
    </row>
    <row r="99" spans="1:17" ht="12.75">
      <c r="A99" s="6" t="s">
        <v>74</v>
      </c>
      <c r="B99" s="7"/>
      <c r="C99" s="7"/>
      <c r="D99" s="7">
        <v>0</v>
      </c>
      <c r="E99" s="7"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 t="shared" si="4"/>
        <v>0</v>
      </c>
      <c r="Q99" s="7">
        <f t="shared" si="5"/>
        <v>0</v>
      </c>
    </row>
    <row r="100" spans="1:17" ht="12.75">
      <c r="A100" s="6" t="s">
        <v>75</v>
      </c>
      <c r="B100" s="7"/>
      <c r="C100" s="7"/>
      <c r="D100" s="7">
        <v>0</v>
      </c>
      <c r="E100" s="7">
        <v>0</v>
      </c>
      <c r="F100" s="7"/>
      <c r="G100" s="7"/>
      <c r="H100" s="7"/>
      <c r="I100" s="7"/>
      <c r="J100" s="7"/>
      <c r="K100" s="7"/>
      <c r="L100" s="7"/>
      <c r="M100" s="7"/>
      <c r="N100" s="7">
        <v>9500000</v>
      </c>
      <c r="O100" s="7">
        <v>9500000</v>
      </c>
      <c r="P100" s="7">
        <f t="shared" si="4"/>
        <v>9500000</v>
      </c>
      <c r="Q100" s="7">
        <f t="shared" si="5"/>
        <v>9500000</v>
      </c>
    </row>
    <row r="101" spans="1:17" ht="25.5">
      <c r="A101" s="6" t="s">
        <v>76</v>
      </c>
      <c r="B101" s="7"/>
      <c r="C101" s="7"/>
      <c r="D101" s="7">
        <v>135000</v>
      </c>
      <c r="E101" s="7">
        <v>135000</v>
      </c>
      <c r="F101" s="7"/>
      <c r="G101" s="7"/>
      <c r="H101" s="7"/>
      <c r="I101" s="7"/>
      <c r="J101" s="7"/>
      <c r="K101" s="7"/>
      <c r="L101" s="7"/>
      <c r="M101" s="7"/>
      <c r="N101" s="7">
        <v>13365000</v>
      </c>
      <c r="O101" s="7">
        <v>13365000</v>
      </c>
      <c r="P101" s="7">
        <f t="shared" si="4"/>
        <v>13500000</v>
      </c>
      <c r="Q101" s="7">
        <f t="shared" si="5"/>
        <v>13500000</v>
      </c>
    </row>
    <row r="102" spans="1:17" ht="15.75">
      <c r="A102" s="8" t="s">
        <v>318</v>
      </c>
      <c r="B102" s="9"/>
      <c r="C102" s="9"/>
      <c r="D102" s="9">
        <f>SUM(D98:D101)</f>
        <v>635000</v>
      </c>
      <c r="E102" s="9">
        <f>SUM(E98:E101)</f>
        <v>515000</v>
      </c>
      <c r="F102" s="9"/>
      <c r="G102" s="9"/>
      <c r="H102" s="9"/>
      <c r="I102" s="9"/>
      <c r="J102" s="9"/>
      <c r="K102" s="9"/>
      <c r="L102" s="9"/>
      <c r="M102" s="9"/>
      <c r="N102" s="9">
        <f>SUM(N98:N101)</f>
        <v>50365000</v>
      </c>
      <c r="O102" s="9">
        <f>SUM(O98:O101)</f>
        <v>45465000</v>
      </c>
      <c r="P102" s="9">
        <f t="shared" si="4"/>
        <v>51000000</v>
      </c>
      <c r="Q102" s="9">
        <f t="shared" si="5"/>
        <v>45980000</v>
      </c>
    </row>
    <row r="103" spans="1:17" ht="38.25">
      <c r="A103" s="6" t="s">
        <v>77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f t="shared" si="4"/>
        <v>0</v>
      </c>
      <c r="Q103" s="7">
        <f t="shared" si="5"/>
        <v>0</v>
      </c>
    </row>
    <row r="104" spans="1:17" ht="38.25">
      <c r="A104" s="6" t="s">
        <v>319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f t="shared" si="4"/>
        <v>0</v>
      </c>
      <c r="Q104" s="7">
        <f t="shared" si="5"/>
        <v>0</v>
      </c>
    </row>
    <row r="105" spans="1:17" ht="38.25">
      <c r="A105" s="6" t="s">
        <v>320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f t="shared" si="4"/>
        <v>0</v>
      </c>
      <c r="Q105" s="7">
        <f t="shared" si="5"/>
        <v>0</v>
      </c>
    </row>
    <row r="106" spans="1:17" ht="25.5">
      <c r="A106" s="6" t="s">
        <v>321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f t="shared" si="4"/>
        <v>0</v>
      </c>
      <c r="Q106" s="7">
        <f t="shared" si="5"/>
        <v>0</v>
      </c>
    </row>
    <row r="107" spans="1:17" ht="12.75">
      <c r="A107" s="12" t="s">
        <v>78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>
        <f t="shared" si="4"/>
        <v>0</v>
      </c>
      <c r="Q107" s="11">
        <f t="shared" si="5"/>
        <v>0</v>
      </c>
    </row>
    <row r="108" spans="1:17" ht="12.75">
      <c r="A108" s="12" t="s">
        <v>79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>
        <f t="shared" si="4"/>
        <v>0</v>
      </c>
      <c r="Q108" s="11">
        <f t="shared" si="5"/>
        <v>0</v>
      </c>
    </row>
    <row r="109" spans="1:17" ht="38.25">
      <c r="A109" s="12" t="s">
        <v>80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>
        <f t="shared" si="4"/>
        <v>0</v>
      </c>
      <c r="Q109" s="11">
        <f t="shared" si="5"/>
        <v>0</v>
      </c>
    </row>
    <row r="110" spans="1:17" ht="12.75">
      <c r="A110" s="12" t="s">
        <v>81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>
        <f t="shared" si="4"/>
        <v>0</v>
      </c>
      <c r="Q110" s="11">
        <f t="shared" si="5"/>
        <v>0</v>
      </c>
    </row>
    <row r="111" spans="1:17" ht="25.5">
      <c r="A111" s="12" t="s">
        <v>82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f t="shared" si="4"/>
        <v>0</v>
      </c>
      <c r="Q111" s="11">
        <f t="shared" si="5"/>
        <v>0</v>
      </c>
    </row>
    <row r="112" spans="1:17" ht="12.75">
      <c r="A112" s="12" t="s">
        <v>83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>
        <f t="shared" si="4"/>
        <v>0</v>
      </c>
      <c r="Q112" s="11">
        <f t="shared" si="5"/>
        <v>0</v>
      </c>
    </row>
    <row r="113" spans="1:17" ht="25.5">
      <c r="A113" s="12" t="s">
        <v>84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>
        <f t="shared" si="4"/>
        <v>0</v>
      </c>
      <c r="Q113" s="11">
        <f t="shared" si="5"/>
        <v>0</v>
      </c>
    </row>
    <row r="114" spans="1:17" ht="12.75">
      <c r="A114" s="12" t="s">
        <v>85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>
        <f t="shared" si="4"/>
        <v>0</v>
      </c>
      <c r="Q114" s="11">
        <f t="shared" si="5"/>
        <v>0</v>
      </c>
    </row>
    <row r="115" spans="1:17" ht="25.5">
      <c r="A115" s="12" t="s">
        <v>86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>
        <f t="shared" si="4"/>
        <v>0</v>
      </c>
      <c r="Q115" s="11">
        <f t="shared" si="5"/>
        <v>0</v>
      </c>
    </row>
    <row r="116" spans="1:17" ht="25.5">
      <c r="A116" s="12" t="s">
        <v>87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>
        <f t="shared" si="4"/>
        <v>0</v>
      </c>
      <c r="Q116" s="11">
        <f t="shared" si="5"/>
        <v>0</v>
      </c>
    </row>
    <row r="117" spans="1:17" ht="38.25">
      <c r="A117" s="6" t="s">
        <v>322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f t="shared" si="4"/>
        <v>0</v>
      </c>
      <c r="Q117" s="7">
        <f t="shared" si="5"/>
        <v>0</v>
      </c>
    </row>
    <row r="118" spans="1:17" ht="38.25">
      <c r="A118" s="6" t="s">
        <v>323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f t="shared" si="4"/>
        <v>0</v>
      </c>
      <c r="Q118" s="7">
        <f t="shared" si="5"/>
        <v>0</v>
      </c>
    </row>
    <row r="119" spans="1:17" ht="12.75">
      <c r="A119" s="6" t="s">
        <v>88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f t="shared" si="4"/>
        <v>0</v>
      </c>
      <c r="Q119" s="7">
        <f t="shared" si="5"/>
        <v>0</v>
      </c>
    </row>
    <row r="120" spans="1:17" ht="25.5">
      <c r="A120" s="6" t="s">
        <v>89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f t="shared" si="4"/>
        <v>0</v>
      </c>
      <c r="Q120" s="7">
        <f t="shared" si="5"/>
        <v>0</v>
      </c>
    </row>
    <row r="121" spans="1:17" ht="25.5">
      <c r="A121" s="6" t="s">
        <v>324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f t="shared" si="4"/>
        <v>0</v>
      </c>
      <c r="Q121" s="7">
        <f t="shared" si="5"/>
        <v>0</v>
      </c>
    </row>
    <row r="122" spans="1:17" ht="12.75">
      <c r="A122" s="12" t="s">
        <v>90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>
        <f t="shared" si="4"/>
        <v>0</v>
      </c>
      <c r="Q122" s="11">
        <f t="shared" si="5"/>
        <v>0</v>
      </c>
    </row>
    <row r="123" spans="1:17" ht="12.75">
      <c r="A123" s="12" t="s">
        <v>91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>
        <f t="shared" si="4"/>
        <v>0</v>
      </c>
      <c r="Q123" s="11">
        <f t="shared" si="5"/>
        <v>0</v>
      </c>
    </row>
    <row r="124" spans="1:17" ht="12.75">
      <c r="A124" s="12" t="s">
        <v>92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>
        <f t="shared" si="4"/>
        <v>0</v>
      </c>
      <c r="Q124" s="11">
        <f t="shared" si="5"/>
        <v>0</v>
      </c>
    </row>
    <row r="125" spans="1:17" ht="12.75">
      <c r="A125" s="12" t="s">
        <v>93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>
        <f t="shared" si="4"/>
        <v>0</v>
      </c>
      <c r="Q125" s="11">
        <f t="shared" si="5"/>
        <v>0</v>
      </c>
    </row>
    <row r="126" spans="1:17" ht="12.75">
      <c r="A126" s="12" t="s">
        <v>94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 t="shared" si="4"/>
        <v>0</v>
      </c>
      <c r="Q126" s="11">
        <f t="shared" si="5"/>
        <v>0</v>
      </c>
    </row>
    <row r="127" spans="1:17" ht="25.5">
      <c r="A127" s="12" t="s">
        <v>95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>
        <f t="shared" si="4"/>
        <v>0</v>
      </c>
      <c r="Q127" s="11">
        <f t="shared" si="5"/>
        <v>0</v>
      </c>
    </row>
    <row r="128" spans="1:17" ht="25.5">
      <c r="A128" s="12" t="s">
        <v>96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>
        <f t="shared" si="4"/>
        <v>0</v>
      </c>
      <c r="Q128" s="11">
        <f t="shared" si="5"/>
        <v>0</v>
      </c>
    </row>
    <row r="129" spans="1:17" ht="12.75">
      <c r="A129" s="12" t="s">
        <v>97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>
        <f t="shared" si="4"/>
        <v>0</v>
      </c>
      <c r="Q129" s="11">
        <f t="shared" si="5"/>
        <v>0</v>
      </c>
    </row>
    <row r="130" spans="1:17" ht="25.5">
      <c r="A130" s="12" t="s">
        <v>98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>
        <f t="shared" si="4"/>
        <v>0</v>
      </c>
      <c r="Q130" s="11">
        <f t="shared" si="5"/>
        <v>0</v>
      </c>
    </row>
    <row r="131" spans="1:17" ht="12.75">
      <c r="A131" s="12" t="s">
        <v>99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 t="shared" si="4"/>
        <v>0</v>
      </c>
      <c r="Q131" s="11">
        <f t="shared" si="5"/>
        <v>0</v>
      </c>
    </row>
    <row r="132" spans="1:17" ht="31.5">
      <c r="A132" s="8" t="s">
        <v>325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f t="shared" si="4"/>
        <v>0</v>
      </c>
      <c r="Q132" s="9">
        <f t="shared" si="5"/>
        <v>0</v>
      </c>
    </row>
    <row r="133" spans="1:17" ht="15.75">
      <c r="A133" s="13" t="s">
        <v>326</v>
      </c>
      <c r="B133" s="14">
        <f>SUM(B21+B22+B42+B55+B89+B97+B102+B132)</f>
        <v>151732904</v>
      </c>
      <c r="C133" s="14">
        <f aca="true" t="shared" si="7" ref="C133:O133">SUM(C21+C22+C42+C55+C89+C97+C102+C132)</f>
        <v>151351904</v>
      </c>
      <c r="D133" s="14">
        <f>SUM(D21+D22+D42+D55+D89+D97+D102+D132)</f>
        <v>225890845</v>
      </c>
      <c r="E133" s="14">
        <f t="shared" si="7"/>
        <v>225890845</v>
      </c>
      <c r="F133" s="14">
        <f>SUM(F21+F22+F42+F55+F89+F97+F102+F132)</f>
        <v>76895615</v>
      </c>
      <c r="G133" s="14">
        <f t="shared" si="7"/>
        <v>76895615</v>
      </c>
      <c r="H133" s="14">
        <f>SUM(H21+H22+H42+H55+H89+H97+H102+H132)</f>
        <v>8019950</v>
      </c>
      <c r="I133" s="14">
        <f t="shared" si="7"/>
        <v>8019950</v>
      </c>
      <c r="J133" s="14">
        <f>SUM(J21+J22+J42+J55+J89+J97+J102+J132)</f>
        <v>25188043</v>
      </c>
      <c r="K133" s="14">
        <f t="shared" si="7"/>
        <v>25188043</v>
      </c>
      <c r="L133" s="14">
        <f>SUM(L21+L22+L42+L55+L89+L97+L102+L132)</f>
        <v>28398284</v>
      </c>
      <c r="M133" s="14">
        <f t="shared" si="7"/>
        <v>28398284</v>
      </c>
      <c r="N133" s="14">
        <f>SUM(N21+N22+N42+N55+N89+N97+N102+N132)</f>
        <v>892389009</v>
      </c>
      <c r="O133" s="14">
        <f t="shared" si="7"/>
        <v>1039841083</v>
      </c>
      <c r="P133" s="14">
        <f t="shared" si="4"/>
        <v>1408514650</v>
      </c>
      <c r="Q133" s="14">
        <f t="shared" si="5"/>
        <v>1555585724</v>
      </c>
    </row>
    <row r="134" spans="1:17" ht="25.5">
      <c r="A134" s="6" t="s">
        <v>327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aca="true" t="shared" si="8" ref="P134:P159">B134+D134+F134+H134+J134+N134+L134</f>
        <v>0</v>
      </c>
      <c r="Q134" s="7">
        <f aca="true" t="shared" si="9" ref="Q134:Q159">C134+E134+G134+I134+K134+M134+O134</f>
        <v>0</v>
      </c>
    </row>
    <row r="135" spans="1:17" ht="25.5">
      <c r="A135" s="6" t="s">
        <v>257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f t="shared" si="8"/>
        <v>0</v>
      </c>
      <c r="Q135" s="7">
        <f t="shared" si="9"/>
        <v>0</v>
      </c>
    </row>
    <row r="136" spans="1:17" ht="25.5">
      <c r="A136" s="6" t="s">
        <v>328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8"/>
        <v>0</v>
      </c>
      <c r="Q136" s="7">
        <f t="shared" si="9"/>
        <v>0</v>
      </c>
    </row>
    <row r="137" spans="1:17" ht="25.5">
      <c r="A137" s="6" t="s">
        <v>329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>
        <v>240000000</v>
      </c>
      <c r="O137" s="7">
        <v>240000000</v>
      </c>
      <c r="P137" s="7">
        <f t="shared" si="8"/>
        <v>240000000</v>
      </c>
      <c r="Q137" s="7">
        <f t="shared" si="9"/>
        <v>240000000</v>
      </c>
    </row>
    <row r="138" spans="1:17" ht="25.5">
      <c r="A138" s="6" t="s">
        <v>258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8"/>
        <v>0</v>
      </c>
      <c r="Q138" s="7">
        <f t="shared" si="9"/>
        <v>0</v>
      </c>
    </row>
    <row r="139" spans="1:17" ht="12.75">
      <c r="A139" s="6" t="s">
        <v>259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8"/>
        <v>0</v>
      </c>
      <c r="Q139" s="7">
        <f t="shared" si="9"/>
        <v>0</v>
      </c>
    </row>
    <row r="140" spans="1:17" ht="25.5">
      <c r="A140" s="6" t="s">
        <v>330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f t="shared" si="8"/>
        <v>0</v>
      </c>
      <c r="Q140" s="7">
        <f t="shared" si="9"/>
        <v>0</v>
      </c>
    </row>
    <row r="141" spans="1:17" ht="12.75">
      <c r="A141" s="6" t="s">
        <v>260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8"/>
        <v>0</v>
      </c>
      <c r="Q141" s="7">
        <f t="shared" si="9"/>
        <v>0</v>
      </c>
    </row>
    <row r="142" spans="1:17" ht="25.5">
      <c r="A142" s="6" t="s">
        <v>331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8"/>
        <v>0</v>
      </c>
      <c r="Q142" s="7">
        <f t="shared" si="9"/>
        <v>0</v>
      </c>
    </row>
    <row r="143" spans="1:17" ht="25.5">
      <c r="A143" s="6" t="s">
        <v>261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f t="shared" si="8"/>
        <v>0</v>
      </c>
      <c r="Q143" s="7">
        <f t="shared" si="9"/>
        <v>0</v>
      </c>
    </row>
    <row r="144" spans="1:17" ht="25.5">
      <c r="A144" s="6" t="s">
        <v>262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>
        <v>19504191</v>
      </c>
      <c r="O144" s="7">
        <v>19504191</v>
      </c>
      <c r="P144" s="7">
        <f t="shared" si="8"/>
        <v>19504191</v>
      </c>
      <c r="Q144" s="7">
        <f t="shared" si="9"/>
        <v>19504191</v>
      </c>
    </row>
    <row r="145" spans="1:17" ht="25.5">
      <c r="A145" s="6" t="s">
        <v>263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>
        <v>466115745</v>
      </c>
      <c r="O145" s="7">
        <v>465734745</v>
      </c>
      <c r="P145" s="7">
        <f t="shared" si="8"/>
        <v>466115745</v>
      </c>
      <c r="Q145" s="7">
        <f t="shared" si="9"/>
        <v>465734745</v>
      </c>
    </row>
    <row r="146" spans="1:17" ht="25.5">
      <c r="A146" s="6" t="s">
        <v>264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f t="shared" si="8"/>
        <v>0</v>
      </c>
      <c r="Q146" s="7">
        <f t="shared" si="9"/>
        <v>0</v>
      </c>
    </row>
    <row r="147" spans="1:17" ht="12.75">
      <c r="A147" s="6" t="s">
        <v>265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f t="shared" si="8"/>
        <v>0</v>
      </c>
      <c r="Q147" s="7">
        <f t="shared" si="9"/>
        <v>0</v>
      </c>
    </row>
    <row r="148" spans="1:17" ht="25.5">
      <c r="A148" s="6" t="s">
        <v>266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f t="shared" si="8"/>
        <v>0</v>
      </c>
      <c r="Q148" s="7">
        <f t="shared" si="9"/>
        <v>0</v>
      </c>
    </row>
    <row r="149" spans="1:17" ht="25.5">
      <c r="A149" s="6" t="s">
        <v>267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f t="shared" si="8"/>
        <v>0</v>
      </c>
      <c r="Q149" s="7">
        <f t="shared" si="9"/>
        <v>0</v>
      </c>
    </row>
    <row r="150" spans="1:17" ht="25.5">
      <c r="A150" s="6" t="s">
        <v>268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8"/>
        <v>0</v>
      </c>
      <c r="Q150" s="7">
        <f t="shared" si="9"/>
        <v>0</v>
      </c>
    </row>
    <row r="151" spans="1:17" ht="25.5">
      <c r="A151" s="6" t="s">
        <v>269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8"/>
        <v>0</v>
      </c>
      <c r="Q151" s="7">
        <f t="shared" si="9"/>
        <v>0</v>
      </c>
    </row>
    <row r="152" spans="1:17" ht="25.5">
      <c r="A152" s="6" t="s">
        <v>270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>
        <f t="shared" si="8"/>
        <v>0</v>
      </c>
      <c r="Q152" s="7">
        <f t="shared" si="9"/>
        <v>0</v>
      </c>
    </row>
    <row r="153" spans="1:17" ht="12.75">
      <c r="A153" s="6" t="s">
        <v>332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f t="shared" si="8"/>
        <v>0</v>
      </c>
      <c r="Q153" s="7">
        <f t="shared" si="9"/>
        <v>0</v>
      </c>
    </row>
    <row r="154" spans="1:17" ht="38.25">
      <c r="A154" s="6" t="s">
        <v>271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f t="shared" si="8"/>
        <v>0</v>
      </c>
      <c r="Q154" s="7">
        <f t="shared" si="9"/>
        <v>0</v>
      </c>
    </row>
    <row r="155" spans="1:17" ht="25.5">
      <c r="A155" s="6" t="s">
        <v>333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f t="shared" si="8"/>
        <v>0</v>
      </c>
      <c r="Q155" s="7">
        <f t="shared" si="9"/>
        <v>0</v>
      </c>
    </row>
    <row r="156" spans="1:17" ht="25.5">
      <c r="A156" s="6" t="s">
        <v>272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f t="shared" si="8"/>
        <v>0</v>
      </c>
      <c r="Q156" s="7">
        <f t="shared" si="9"/>
        <v>0</v>
      </c>
    </row>
    <row r="157" spans="1:17" ht="12.75">
      <c r="A157" s="6" t="s">
        <v>273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f t="shared" si="8"/>
        <v>0</v>
      </c>
      <c r="Q157" s="7">
        <f t="shared" si="9"/>
        <v>0</v>
      </c>
    </row>
    <row r="158" spans="1:17" ht="15.75">
      <c r="A158" s="13" t="s">
        <v>334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>
        <f>SUM(N134:N157)</f>
        <v>725619936</v>
      </c>
      <c r="O158" s="14">
        <f>SUM(O134:O157)</f>
        <v>725238936</v>
      </c>
      <c r="P158" s="14">
        <f t="shared" si="8"/>
        <v>725619936</v>
      </c>
      <c r="Q158" s="14">
        <f>C158+E158+G158+I158+K158+M158+O158</f>
        <v>725238936</v>
      </c>
    </row>
    <row r="159" spans="1:17" ht="21.75" customHeight="1">
      <c r="A159" s="15" t="s">
        <v>335</v>
      </c>
      <c r="B159" s="16">
        <f>SUM(B158+B133)</f>
        <v>151732904</v>
      </c>
      <c r="C159" s="16">
        <f aca="true" t="shared" si="10" ref="C159:O159">SUM(C158+C133)</f>
        <v>151351904</v>
      </c>
      <c r="D159" s="16">
        <f>SUM(D158+D133)</f>
        <v>225890845</v>
      </c>
      <c r="E159" s="16">
        <f t="shared" si="10"/>
        <v>225890845</v>
      </c>
      <c r="F159" s="16">
        <f>SUM(F158+F133)</f>
        <v>76895615</v>
      </c>
      <c r="G159" s="16">
        <f t="shared" si="10"/>
        <v>76895615</v>
      </c>
      <c r="H159" s="16">
        <f>SUM(H158+H133)</f>
        <v>8019950</v>
      </c>
      <c r="I159" s="16">
        <f t="shared" si="10"/>
        <v>8019950</v>
      </c>
      <c r="J159" s="16">
        <f>SUM(J158+J133)</f>
        <v>25188043</v>
      </c>
      <c r="K159" s="16">
        <f t="shared" si="10"/>
        <v>25188043</v>
      </c>
      <c r="L159" s="16">
        <f>SUM(L158+L133)</f>
        <v>28398284</v>
      </c>
      <c r="M159" s="16">
        <f t="shared" si="10"/>
        <v>28398284</v>
      </c>
      <c r="N159" s="16">
        <f>SUM(N158+N133)</f>
        <v>1618008945</v>
      </c>
      <c r="O159" s="16">
        <f t="shared" si="10"/>
        <v>1765080019</v>
      </c>
      <c r="P159" s="16">
        <f t="shared" si="8"/>
        <v>2134134586</v>
      </c>
      <c r="Q159" s="16">
        <f t="shared" si="9"/>
        <v>2280824660</v>
      </c>
    </row>
    <row r="160" spans="1:17" ht="12.75">
      <c r="A160" s="3"/>
      <c r="B160" s="17">
        <f>SUM(B159-'BEVÉTEL ÖSSZ'!D215)</f>
        <v>0</v>
      </c>
      <c r="C160" s="17"/>
      <c r="D160" s="17">
        <f>SUM(D159-'BEVÉTEL ÖSSZ'!F215)</f>
        <v>0</v>
      </c>
      <c r="E160" s="17"/>
      <c r="F160" s="17">
        <f>SUM(F159-'BEVÉTEL ÖSSZ'!H215)</f>
        <v>0</v>
      </c>
      <c r="G160" s="17"/>
      <c r="H160" s="17">
        <f>SUM(H159-'BEVÉTEL ÖSSZ'!J215)</f>
        <v>0</v>
      </c>
      <c r="I160" s="17"/>
      <c r="J160" s="17">
        <f>SUM(J159-'BEVÉTEL ÖSSZ'!L215)</f>
        <v>0</v>
      </c>
      <c r="K160" s="17"/>
      <c r="L160" s="17">
        <f>SUM(L159-'BEVÉTEL ÖSSZ'!N215)</f>
        <v>0</v>
      </c>
      <c r="M160" s="17"/>
      <c r="N160" s="17"/>
      <c r="O160" s="17"/>
      <c r="P160" s="17"/>
      <c r="Q160" s="17"/>
    </row>
    <row r="161" spans="1:17" ht="12.75">
      <c r="A161" s="3"/>
      <c r="B161" s="3"/>
      <c r="C161" s="66"/>
      <c r="D161" s="3"/>
      <c r="E161" s="66"/>
      <c r="F161" s="3"/>
      <c r="G161" s="66"/>
      <c r="H161" s="3"/>
      <c r="I161" s="66"/>
      <c r="J161" s="3"/>
      <c r="K161" s="66"/>
      <c r="L161" s="3"/>
      <c r="M161" s="66"/>
      <c r="N161" s="59"/>
      <c r="O161" s="66"/>
      <c r="P161" s="3"/>
      <c r="Q161" s="66"/>
    </row>
    <row r="162" spans="1:17" ht="12.75">
      <c r="A162" s="3"/>
      <c r="B162" s="3"/>
      <c r="C162" s="66"/>
      <c r="D162" s="3"/>
      <c r="E162" s="66"/>
      <c r="F162" s="3"/>
      <c r="G162" s="66"/>
      <c r="H162" s="3"/>
      <c r="I162" s="66"/>
      <c r="J162" s="3"/>
      <c r="K162" s="66"/>
      <c r="L162" s="68"/>
      <c r="M162" s="68"/>
      <c r="N162" s="68"/>
      <c r="O162" s="68"/>
      <c r="P162" s="69"/>
      <c r="Q162" s="69"/>
    </row>
    <row r="163" spans="1:17" ht="12.75">
      <c r="A163" s="3"/>
      <c r="B163" s="3"/>
      <c r="C163" s="66"/>
      <c r="D163" s="3"/>
      <c r="E163" s="66"/>
      <c r="F163" s="3"/>
      <c r="G163" s="66"/>
      <c r="H163" s="3"/>
      <c r="I163" s="66"/>
      <c r="J163" s="3"/>
      <c r="K163" s="66"/>
      <c r="L163" s="68"/>
      <c r="M163" s="68"/>
      <c r="N163" s="68"/>
      <c r="O163" s="68"/>
      <c r="P163" s="69"/>
      <c r="Q163" s="69"/>
    </row>
    <row r="164" spans="1:17" ht="15.75">
      <c r="A164" s="3"/>
      <c r="B164" s="18"/>
      <c r="C164" s="18"/>
      <c r="D164" s="18"/>
      <c r="E164" s="66"/>
      <c r="F164" s="3"/>
      <c r="G164" s="66"/>
      <c r="H164" s="3"/>
      <c r="I164" s="18"/>
      <c r="J164" s="3"/>
      <c r="K164" s="66"/>
      <c r="L164" s="68"/>
      <c r="M164" s="68"/>
      <c r="N164" s="68"/>
      <c r="O164" s="68"/>
      <c r="P164" s="70"/>
      <c r="Q164" s="70"/>
    </row>
    <row r="165" spans="1:17" ht="12.75">
      <c r="A165" s="3"/>
      <c r="B165" s="18"/>
      <c r="C165" s="18"/>
      <c r="D165" s="3"/>
      <c r="E165" s="66"/>
      <c r="F165" s="3"/>
      <c r="G165" s="66"/>
      <c r="H165" s="3"/>
      <c r="I165" s="66"/>
      <c r="J165" s="3"/>
      <c r="K165" s="66"/>
      <c r="L165" s="3"/>
      <c r="M165" s="66"/>
      <c r="N165" s="59"/>
      <c r="O165" s="66"/>
      <c r="P165" s="17"/>
      <c r="Q165" s="17"/>
    </row>
    <row r="166" spans="1:17" ht="12.75">
      <c r="A166" s="3"/>
      <c r="B166" s="18"/>
      <c r="C166" s="18"/>
      <c r="D166" s="3"/>
      <c r="E166" s="66"/>
      <c r="F166" s="3"/>
      <c r="G166" s="66"/>
      <c r="H166" s="3"/>
      <c r="I166" s="66"/>
      <c r="J166" s="3"/>
      <c r="K166" s="66"/>
      <c r="L166" s="3"/>
      <c r="M166" s="66"/>
      <c r="N166" s="59"/>
      <c r="O166" s="66"/>
      <c r="P166" s="3"/>
      <c r="Q166" s="66"/>
    </row>
    <row r="167" spans="1:17" ht="12.75">
      <c r="A167" s="3"/>
      <c r="B167" s="18"/>
      <c r="C167" s="18"/>
      <c r="D167" s="3"/>
      <c r="E167" s="66"/>
      <c r="F167" s="3"/>
      <c r="G167" s="66"/>
      <c r="H167" s="3"/>
      <c r="I167" s="66"/>
      <c r="J167" s="3"/>
      <c r="K167" s="66"/>
      <c r="L167" s="3"/>
      <c r="M167" s="66"/>
      <c r="N167" s="59"/>
      <c r="O167" s="66"/>
      <c r="P167" s="3"/>
      <c r="Q167" s="66"/>
    </row>
    <row r="168" spans="1:17" ht="12.75">
      <c r="A168" s="3"/>
      <c r="B168" s="18"/>
      <c r="C168" s="18"/>
      <c r="D168" s="3"/>
      <c r="E168" s="66"/>
      <c r="F168" s="3"/>
      <c r="G168" s="66"/>
      <c r="H168" s="3"/>
      <c r="I168" s="66"/>
      <c r="J168" s="3"/>
      <c r="K168" s="66"/>
      <c r="L168" s="3"/>
      <c r="M168" s="66"/>
      <c r="N168" s="59"/>
      <c r="O168" s="66"/>
      <c r="P168" s="3"/>
      <c r="Q168" s="66"/>
    </row>
    <row r="170" ht="12.75">
      <c r="F170" s="67"/>
    </row>
    <row r="171" ht="12.75">
      <c r="F171" s="67"/>
    </row>
    <row r="172" ht="12.75">
      <c r="F172" s="67"/>
    </row>
    <row r="173" ht="12.75">
      <c r="F173" s="67"/>
    </row>
  </sheetData>
  <sheetProtection/>
  <mergeCells count="1">
    <mergeCell ref="A3:P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55" r:id="rId1"/>
  <headerFooter alignWithMargins="0">
    <oddHeader>&amp;RÉrték típus: Forint</oddHeader>
  </headerFooter>
  <rowBreaks count="1" manualBreakCount="1"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9.625" style="0" customWidth="1"/>
    <col min="2" max="2" width="19.75390625" style="0" customWidth="1"/>
    <col min="3" max="3" width="21.25390625" style="0" customWidth="1"/>
    <col min="4" max="4" width="18.875" style="0" customWidth="1"/>
    <col min="5" max="6" width="19.375" style="0" customWidth="1"/>
    <col min="7" max="7" width="17.875" style="0" customWidth="1"/>
    <col min="8" max="8" width="19.75390625" style="0" customWidth="1"/>
    <col min="9" max="9" width="22.25390625" style="0" customWidth="1"/>
  </cols>
  <sheetData>
    <row r="1" spans="1:11" ht="18">
      <c r="A1" s="2" t="s">
        <v>398</v>
      </c>
      <c r="B1" s="3"/>
      <c r="C1" s="3"/>
      <c r="D1" s="3"/>
      <c r="E1" s="3"/>
      <c r="F1" s="3"/>
      <c r="G1" s="3"/>
      <c r="H1" s="3"/>
      <c r="I1" s="3" t="s">
        <v>414</v>
      </c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52" t="s">
        <v>391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4" t="s">
        <v>0</v>
      </c>
      <c r="B6" s="4" t="s">
        <v>336</v>
      </c>
      <c r="C6" s="4" t="s">
        <v>337</v>
      </c>
      <c r="D6" s="4" t="s">
        <v>338</v>
      </c>
      <c r="E6" s="4" t="s">
        <v>339</v>
      </c>
      <c r="F6" s="4" t="s">
        <v>340</v>
      </c>
      <c r="G6" s="4" t="s">
        <v>341</v>
      </c>
      <c r="H6" s="4" t="s">
        <v>342</v>
      </c>
      <c r="I6" s="5" t="s">
        <v>343</v>
      </c>
      <c r="J6" s="3"/>
      <c r="K6" s="3"/>
    </row>
    <row r="7" spans="1:11" ht="21.75" customHeight="1">
      <c r="A7" s="6" t="s">
        <v>395</v>
      </c>
      <c r="B7" s="20">
        <v>167649761</v>
      </c>
      <c r="C7" s="20"/>
      <c r="D7" s="20"/>
      <c r="E7" s="20"/>
      <c r="F7" s="20"/>
      <c r="G7" s="20"/>
      <c r="H7" s="20"/>
      <c r="I7" s="20">
        <f>SUM(B7:H7)</f>
        <v>167649761</v>
      </c>
      <c r="J7" s="3"/>
      <c r="K7" s="3"/>
    </row>
    <row r="8" spans="1:11" ht="21" customHeight="1">
      <c r="A8" s="53" t="s">
        <v>396</v>
      </c>
      <c r="B8" s="54">
        <f aca="true" t="shared" si="0" ref="B8:H8">SUM(B7:B7)</f>
        <v>167649761</v>
      </c>
      <c r="C8" s="54">
        <f t="shared" si="0"/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>SUM(I7:I7)</f>
        <v>167649761</v>
      </c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>
      <c r="A11" s="55" t="s">
        <v>397</v>
      </c>
      <c r="B11" s="56" t="s">
        <v>336</v>
      </c>
      <c r="C11" s="56" t="s">
        <v>337</v>
      </c>
      <c r="D11" s="56" t="s">
        <v>338</v>
      </c>
      <c r="E11" s="56" t="s">
        <v>339</v>
      </c>
      <c r="F11" s="56" t="s">
        <v>340</v>
      </c>
      <c r="G11" s="56" t="s">
        <v>341</v>
      </c>
      <c r="H11" s="56" t="s">
        <v>342</v>
      </c>
      <c r="I11" s="57" t="s">
        <v>343</v>
      </c>
      <c r="J11" s="3"/>
      <c r="K11" s="3"/>
    </row>
    <row r="12" spans="1:11" ht="12.75">
      <c r="A12" s="19"/>
      <c r="B12" s="20"/>
      <c r="C12" s="19"/>
      <c r="D12" s="19"/>
      <c r="E12" s="19"/>
      <c r="F12" s="19"/>
      <c r="G12" s="19"/>
      <c r="H12" s="19"/>
      <c r="I12" s="20">
        <f>SUM(B12:H12)</f>
        <v>0</v>
      </c>
      <c r="J12" s="3"/>
      <c r="K12" s="3"/>
    </row>
    <row r="13" spans="1:11" ht="12.75">
      <c r="A13" s="53" t="s">
        <v>396</v>
      </c>
      <c r="B13" s="54">
        <f aca="true" t="shared" si="1" ref="B13:I13">SUM(B12:B12)</f>
        <v>0</v>
      </c>
      <c r="C13" s="54">
        <f t="shared" si="1"/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18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2"/>
  <sheetViews>
    <sheetView workbookViewId="0" topLeftCell="A1">
      <pane xSplit="1" ySplit="4" topLeftCell="M1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02" sqref="Q202"/>
    </sheetView>
  </sheetViews>
  <sheetFormatPr defaultColWidth="9.00390625" defaultRowHeight="12.75"/>
  <cols>
    <col min="1" max="1" width="41.00390625" style="0" customWidth="1"/>
    <col min="2" max="3" width="28.375" style="0" customWidth="1"/>
    <col min="4" max="5" width="20.25390625" style="0" customWidth="1"/>
    <col min="6" max="7" width="19.25390625" style="0" customWidth="1"/>
    <col min="8" max="9" width="20.875" style="0" customWidth="1"/>
    <col min="10" max="11" width="21.75390625" style="0" customWidth="1"/>
    <col min="12" max="15" width="20.25390625" style="0" customWidth="1"/>
    <col min="16" max="17" width="20.00390625" style="0" customWidth="1"/>
  </cols>
  <sheetData>
    <row r="1" spans="1:17" ht="18">
      <c r="A1" s="2" t="s">
        <v>417</v>
      </c>
      <c r="B1" s="3"/>
      <c r="C1" s="67"/>
      <c r="D1" s="3" t="s">
        <v>392</v>
      </c>
      <c r="E1" s="67"/>
      <c r="F1" s="3"/>
      <c r="G1" s="67"/>
      <c r="H1" s="3"/>
      <c r="I1" s="67"/>
      <c r="J1" s="3"/>
      <c r="K1" s="67"/>
      <c r="L1" s="3"/>
      <c r="M1" s="67"/>
      <c r="N1" s="3"/>
      <c r="O1" s="67"/>
      <c r="P1" s="64" t="s">
        <v>406</v>
      </c>
      <c r="Q1" s="64"/>
    </row>
    <row r="2" spans="1:17" ht="12.75">
      <c r="A2" s="3"/>
      <c r="B2" s="3"/>
      <c r="C2" s="67"/>
      <c r="D2" s="3"/>
      <c r="E2" s="67"/>
      <c r="F2" s="3"/>
      <c r="G2" s="67"/>
      <c r="H2" s="3"/>
      <c r="I2" s="67"/>
      <c r="J2" s="3"/>
      <c r="K2" s="67"/>
      <c r="L2" s="3"/>
      <c r="M2" s="67"/>
      <c r="N2" s="3"/>
      <c r="O2" s="67"/>
      <c r="P2" s="3"/>
      <c r="Q2" s="67"/>
    </row>
    <row r="3" spans="1:17" ht="12.75">
      <c r="A3" s="3"/>
      <c r="B3" s="3"/>
      <c r="C3" s="67"/>
      <c r="D3" s="3"/>
      <c r="E3" s="67"/>
      <c r="F3" s="3"/>
      <c r="G3" s="67"/>
      <c r="H3" s="3"/>
      <c r="I3" s="67"/>
      <c r="J3" s="3"/>
      <c r="K3" s="67"/>
      <c r="L3" s="3"/>
      <c r="M3" s="67"/>
      <c r="N3" s="3"/>
      <c r="O3" s="67"/>
      <c r="P3" s="3"/>
      <c r="Q3" s="67"/>
    </row>
    <row r="4" spans="1:17" ht="63" customHeight="1">
      <c r="A4" s="72" t="s">
        <v>0</v>
      </c>
      <c r="B4" s="72" t="s">
        <v>439</v>
      </c>
      <c r="C4" s="72" t="s">
        <v>440</v>
      </c>
      <c r="D4" s="72" t="s">
        <v>430</v>
      </c>
      <c r="E4" s="72" t="s">
        <v>431</v>
      </c>
      <c r="F4" s="72" t="s">
        <v>418</v>
      </c>
      <c r="G4" s="72" t="s">
        <v>419</v>
      </c>
      <c r="H4" s="72" t="s">
        <v>422</v>
      </c>
      <c r="I4" s="72" t="s">
        <v>423</v>
      </c>
      <c r="J4" s="72" t="s">
        <v>433</v>
      </c>
      <c r="K4" s="72" t="s">
        <v>434</v>
      </c>
      <c r="L4" s="72" t="s">
        <v>426</v>
      </c>
      <c r="M4" s="72" t="s">
        <v>427</v>
      </c>
      <c r="N4" s="72" t="s">
        <v>438</v>
      </c>
      <c r="O4" s="72" t="s">
        <v>437</v>
      </c>
      <c r="P4" s="73" t="s">
        <v>442</v>
      </c>
      <c r="Q4" s="73" t="s">
        <v>443</v>
      </c>
    </row>
    <row r="5" spans="1:17" ht="25.5">
      <c r="A5" s="6" t="s">
        <v>100</v>
      </c>
      <c r="B5" s="7">
        <v>170354661</v>
      </c>
      <c r="C5" s="7">
        <v>170354661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0">
        <f>B5+D5+F5+H5+J5+L5+N5</f>
        <v>170354661</v>
      </c>
      <c r="Q5" s="20">
        <f>C5+E5+G5+I5+M5+O5+K5</f>
        <v>170354661</v>
      </c>
    </row>
    <row r="6" spans="1:17" ht="25.5">
      <c r="A6" s="6" t="s">
        <v>101</v>
      </c>
      <c r="B6" s="7">
        <v>190169550</v>
      </c>
      <c r="C6" s="7">
        <v>190169550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0">
        <f aca="true" t="shared" si="0" ref="P6:P69">B6+D6+F6+H6+J6+L6+N6</f>
        <v>190169550</v>
      </c>
      <c r="Q6" s="20">
        <f aca="true" t="shared" si="1" ref="Q6:Q69">C6+E6+G6+I6+M6+O6+K6</f>
        <v>190169550</v>
      </c>
    </row>
    <row r="7" spans="1:17" ht="25.5">
      <c r="A7" s="6" t="s">
        <v>102</v>
      </c>
      <c r="B7" s="7">
        <v>65016030</v>
      </c>
      <c r="C7" s="7">
        <v>65016030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0">
        <f t="shared" si="0"/>
        <v>65016030</v>
      </c>
      <c r="Q7" s="20">
        <f t="shared" si="1"/>
        <v>65016030</v>
      </c>
    </row>
    <row r="8" spans="1:17" ht="25.5">
      <c r="A8" s="6" t="s">
        <v>103</v>
      </c>
      <c r="B8" s="7">
        <v>52369222</v>
      </c>
      <c r="C8" s="7">
        <v>52369222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0">
        <f t="shared" si="0"/>
        <v>52369222</v>
      </c>
      <c r="Q8" s="20">
        <f t="shared" si="1"/>
        <v>52369222</v>
      </c>
    </row>
    <row r="9" spans="1:17" ht="25.5">
      <c r="A9" s="6" t="s">
        <v>104</v>
      </c>
      <c r="B9" s="7">
        <v>17859776</v>
      </c>
      <c r="C9" s="7">
        <v>17859776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0">
        <f t="shared" si="0"/>
        <v>17859776</v>
      </c>
      <c r="Q9" s="20">
        <f t="shared" si="1"/>
        <v>17859776</v>
      </c>
    </row>
    <row r="10" spans="1:17" ht="25.5">
      <c r="A10" s="6" t="s">
        <v>105</v>
      </c>
      <c r="B10" s="7"/>
      <c r="C10" s="7">
        <v>88355334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0">
        <f t="shared" si="0"/>
        <v>0</v>
      </c>
      <c r="Q10" s="20">
        <f t="shared" si="1"/>
        <v>88355334</v>
      </c>
    </row>
    <row r="11" spans="1:17" ht="12.75">
      <c r="A11" s="6" t="s">
        <v>441</v>
      </c>
      <c r="B11" s="7"/>
      <c r="C11" s="7">
        <v>4763740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>
        <f t="shared" si="0"/>
        <v>0</v>
      </c>
      <c r="Q11" s="20">
        <f t="shared" si="1"/>
        <v>4763740</v>
      </c>
    </row>
    <row r="12" spans="1:17" ht="25.5">
      <c r="A12" s="21" t="s">
        <v>344</v>
      </c>
      <c r="B12" s="22">
        <f>SUM(B5:B11)</f>
        <v>495769239</v>
      </c>
      <c r="C12" s="22">
        <f>SUM(C5:C11)</f>
        <v>588888313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f t="shared" si="0"/>
        <v>495769239</v>
      </c>
      <c r="Q12" s="22">
        <f t="shared" si="1"/>
        <v>588888313</v>
      </c>
    </row>
    <row r="13" spans="1:17" ht="12.75">
      <c r="A13" s="6" t="s">
        <v>106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0">
        <f t="shared" si="0"/>
        <v>0</v>
      </c>
      <c r="Q13" s="20">
        <f t="shared" si="1"/>
        <v>0</v>
      </c>
    </row>
    <row r="14" spans="1:17" ht="38.25">
      <c r="A14" s="6" t="s">
        <v>107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0">
        <f t="shared" si="0"/>
        <v>0</v>
      </c>
      <c r="Q14" s="20">
        <f t="shared" si="1"/>
        <v>0</v>
      </c>
    </row>
    <row r="15" spans="1:17" ht="38.25">
      <c r="A15" s="6" t="s">
        <v>345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0">
        <f t="shared" si="0"/>
        <v>0</v>
      </c>
      <c r="Q15" s="20">
        <f t="shared" si="1"/>
        <v>0</v>
      </c>
    </row>
    <row r="16" spans="1:17" ht="38.25">
      <c r="A16" s="6" t="s">
        <v>346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0">
        <f t="shared" si="0"/>
        <v>0</v>
      </c>
      <c r="Q16" s="20">
        <f t="shared" si="1"/>
        <v>0</v>
      </c>
    </row>
    <row r="17" spans="1:17" ht="25.5">
      <c r="A17" s="6" t="s">
        <v>347</v>
      </c>
      <c r="B17" s="7">
        <v>31398000</v>
      </c>
      <c r="C17" s="7">
        <v>31398000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0">
        <f t="shared" si="0"/>
        <v>31398000</v>
      </c>
      <c r="Q17" s="20">
        <f t="shared" si="1"/>
        <v>31398000</v>
      </c>
    </row>
    <row r="18" spans="1:17" ht="12.75">
      <c r="A18" s="12" t="s">
        <v>108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3">
        <f t="shared" si="0"/>
        <v>0</v>
      </c>
      <c r="Q18" s="23">
        <f t="shared" si="1"/>
        <v>0</v>
      </c>
    </row>
    <row r="19" spans="1:17" ht="12.75">
      <c r="A19" s="12" t="s">
        <v>109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3">
        <f t="shared" si="0"/>
        <v>0</v>
      </c>
      <c r="Q19" s="23">
        <f t="shared" si="1"/>
        <v>0</v>
      </c>
    </row>
    <row r="20" spans="1:17" ht="38.25">
      <c r="A20" s="12" t="s">
        <v>110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3">
        <f t="shared" si="0"/>
        <v>0</v>
      </c>
      <c r="Q20" s="23">
        <f t="shared" si="1"/>
        <v>0</v>
      </c>
    </row>
    <row r="21" spans="1:17" ht="12.75">
      <c r="A21" s="12" t="s">
        <v>111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3">
        <f t="shared" si="0"/>
        <v>0</v>
      </c>
      <c r="Q21" s="23">
        <f t="shared" si="1"/>
        <v>0</v>
      </c>
    </row>
    <row r="22" spans="1:17" ht="25.5">
      <c r="A22" s="12" t="s">
        <v>112</v>
      </c>
      <c r="B22" s="11">
        <v>31398000</v>
      </c>
      <c r="C22" s="11">
        <v>31398000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3">
        <f t="shared" si="0"/>
        <v>31398000</v>
      </c>
      <c r="Q22" s="23">
        <f t="shared" si="1"/>
        <v>31398000</v>
      </c>
    </row>
    <row r="23" spans="1:17" ht="12.75">
      <c r="A23" s="12" t="s">
        <v>113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3">
        <f t="shared" si="0"/>
        <v>0</v>
      </c>
      <c r="Q23" s="23">
        <f t="shared" si="1"/>
        <v>0</v>
      </c>
    </row>
    <row r="24" spans="1:17" ht="25.5">
      <c r="A24" s="12" t="s">
        <v>114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3">
        <f t="shared" si="0"/>
        <v>0</v>
      </c>
      <c r="Q24" s="23">
        <f t="shared" si="1"/>
        <v>0</v>
      </c>
    </row>
    <row r="25" spans="1:17" ht="12.75">
      <c r="A25" s="12" t="s">
        <v>115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3">
        <f t="shared" si="0"/>
        <v>0</v>
      </c>
      <c r="Q25" s="23">
        <f t="shared" si="1"/>
        <v>0</v>
      </c>
    </row>
    <row r="26" spans="1:17" ht="25.5">
      <c r="A26" s="12" t="s">
        <v>116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3">
        <f t="shared" si="0"/>
        <v>0</v>
      </c>
      <c r="Q26" s="23">
        <f t="shared" si="1"/>
        <v>0</v>
      </c>
    </row>
    <row r="27" spans="1:17" ht="25.5">
      <c r="A27" s="12" t="s">
        <v>117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3">
        <f t="shared" si="0"/>
        <v>0</v>
      </c>
      <c r="Q27" s="23">
        <f t="shared" si="1"/>
        <v>0</v>
      </c>
    </row>
    <row r="28" spans="1:17" ht="31.5">
      <c r="A28" s="8" t="s">
        <v>348</v>
      </c>
      <c r="B28" s="9">
        <f>SUM(B12:B17)</f>
        <v>527167239</v>
      </c>
      <c r="C28" s="9">
        <f>SUM(C12:C17)</f>
        <v>620286313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0"/>
        <v>527167239</v>
      </c>
      <c r="Q28" s="9">
        <f t="shared" si="1"/>
        <v>620286313</v>
      </c>
    </row>
    <row r="29" spans="1:17" ht="25.5">
      <c r="A29" s="6" t="s">
        <v>118</v>
      </c>
      <c r="B29" s="7"/>
      <c r="C29" s="7">
        <v>27702000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0">
        <f t="shared" si="0"/>
        <v>0</v>
      </c>
      <c r="Q29" s="20">
        <f t="shared" si="1"/>
        <v>27702000</v>
      </c>
    </row>
    <row r="30" spans="1:17" ht="38.25">
      <c r="A30" s="6" t="s">
        <v>119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0">
        <f t="shared" si="0"/>
        <v>0</v>
      </c>
      <c r="Q30" s="20">
        <f t="shared" si="1"/>
        <v>0</v>
      </c>
    </row>
    <row r="31" spans="1:17" ht="38.25">
      <c r="A31" s="6" t="s">
        <v>349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0">
        <f t="shared" si="0"/>
        <v>0</v>
      </c>
      <c r="Q31" s="20">
        <f t="shared" si="1"/>
        <v>0</v>
      </c>
    </row>
    <row r="32" spans="1:17" ht="38.25">
      <c r="A32" s="6" t="s">
        <v>350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0">
        <f t="shared" si="0"/>
        <v>0</v>
      </c>
      <c r="Q32" s="20">
        <f t="shared" si="1"/>
        <v>0</v>
      </c>
    </row>
    <row r="33" spans="1:17" ht="25.5">
      <c r="A33" s="6" t="s">
        <v>351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0">
        <f t="shared" si="0"/>
        <v>0</v>
      </c>
      <c r="Q33" s="20">
        <f t="shared" si="1"/>
        <v>0</v>
      </c>
    </row>
    <row r="34" spans="1:17" ht="12.75">
      <c r="A34" s="12" t="s">
        <v>120</v>
      </c>
      <c r="B34" s="11"/>
      <c r="C34" s="1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3">
        <f t="shared" si="0"/>
        <v>0</v>
      </c>
      <c r="Q34" s="23">
        <f t="shared" si="1"/>
        <v>0</v>
      </c>
    </row>
    <row r="35" spans="1:17" ht="12.75">
      <c r="A35" s="12" t="s">
        <v>121</v>
      </c>
      <c r="B35" s="11"/>
      <c r="C35" s="1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3">
        <f t="shared" si="0"/>
        <v>0</v>
      </c>
      <c r="Q35" s="23">
        <f t="shared" si="1"/>
        <v>0</v>
      </c>
    </row>
    <row r="36" spans="1:17" ht="38.25">
      <c r="A36" s="12" t="s">
        <v>122</v>
      </c>
      <c r="B36" s="11"/>
      <c r="C36" s="1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3">
        <f t="shared" si="0"/>
        <v>0</v>
      </c>
      <c r="Q36" s="23">
        <f t="shared" si="1"/>
        <v>0</v>
      </c>
    </row>
    <row r="37" spans="1:17" ht="12.75">
      <c r="A37" s="12" t="s">
        <v>123</v>
      </c>
      <c r="B37" s="11"/>
      <c r="C37" s="1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3">
        <f t="shared" si="0"/>
        <v>0</v>
      </c>
      <c r="Q37" s="23">
        <f t="shared" si="1"/>
        <v>0</v>
      </c>
    </row>
    <row r="38" spans="1:17" ht="25.5">
      <c r="A38" s="12" t="s">
        <v>124</v>
      </c>
      <c r="B38" s="11"/>
      <c r="C38" s="1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3">
        <f t="shared" si="0"/>
        <v>0</v>
      </c>
      <c r="Q38" s="23">
        <f t="shared" si="1"/>
        <v>0</v>
      </c>
    </row>
    <row r="39" spans="1:17" ht="12.75">
      <c r="A39" s="12" t="s">
        <v>125</v>
      </c>
      <c r="B39" s="11"/>
      <c r="C39" s="1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3">
        <f t="shared" si="0"/>
        <v>0</v>
      </c>
      <c r="Q39" s="23">
        <f t="shared" si="1"/>
        <v>0</v>
      </c>
    </row>
    <row r="40" spans="1:17" ht="25.5">
      <c r="A40" s="12" t="s">
        <v>126</v>
      </c>
      <c r="B40" s="11"/>
      <c r="C40" s="1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3">
        <f t="shared" si="0"/>
        <v>0</v>
      </c>
      <c r="Q40" s="23">
        <f t="shared" si="1"/>
        <v>0</v>
      </c>
    </row>
    <row r="41" spans="1:17" ht="12.75">
      <c r="A41" s="12" t="s">
        <v>127</v>
      </c>
      <c r="B41" s="11"/>
      <c r="C41" s="1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3">
        <f t="shared" si="0"/>
        <v>0</v>
      </c>
      <c r="Q41" s="23">
        <f t="shared" si="1"/>
        <v>0</v>
      </c>
    </row>
    <row r="42" spans="1:17" ht="25.5">
      <c r="A42" s="12" t="s">
        <v>128</v>
      </c>
      <c r="B42" s="11"/>
      <c r="C42" s="1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>
        <f t="shared" si="0"/>
        <v>0</v>
      </c>
      <c r="Q42" s="23">
        <f t="shared" si="1"/>
        <v>0</v>
      </c>
    </row>
    <row r="43" spans="1:17" ht="25.5">
      <c r="A43" s="12" t="s">
        <v>129</v>
      </c>
      <c r="B43" s="11"/>
      <c r="C43" s="1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3">
        <f t="shared" si="0"/>
        <v>0</v>
      </c>
      <c r="Q43" s="23">
        <f t="shared" si="1"/>
        <v>0</v>
      </c>
    </row>
    <row r="44" spans="1:17" ht="31.5">
      <c r="A44" s="8" t="s">
        <v>352</v>
      </c>
      <c r="B44" s="9">
        <f>SUM(B29:B43)</f>
        <v>0</v>
      </c>
      <c r="C44" s="9">
        <f>SUM(C29:C43)</f>
        <v>27702000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0"/>
        <v>0</v>
      </c>
      <c r="Q44" s="9">
        <f t="shared" si="1"/>
        <v>27702000</v>
      </c>
    </row>
    <row r="45" spans="1:17" ht="12.75">
      <c r="A45" s="6" t="s">
        <v>353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0">
        <f t="shared" si="0"/>
        <v>0</v>
      </c>
      <c r="Q45" s="20">
        <f t="shared" si="1"/>
        <v>0</v>
      </c>
    </row>
    <row r="46" spans="1:17" ht="12.75">
      <c r="A46" s="6" t="s">
        <v>354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0">
        <f t="shared" si="0"/>
        <v>0</v>
      </c>
      <c r="Q46" s="20">
        <f t="shared" si="1"/>
        <v>0</v>
      </c>
    </row>
    <row r="47" spans="1:17" ht="12.75">
      <c r="A47" s="6" t="s">
        <v>355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0">
        <f t="shared" si="0"/>
        <v>0</v>
      </c>
      <c r="Q47" s="20">
        <f t="shared" si="1"/>
        <v>0</v>
      </c>
    </row>
    <row r="48" spans="1:17" ht="12.75">
      <c r="A48" s="6" t="s">
        <v>130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0">
        <f t="shared" si="0"/>
        <v>0</v>
      </c>
      <c r="Q48" s="20">
        <f t="shared" si="1"/>
        <v>0</v>
      </c>
    </row>
    <row r="49" spans="1:17" ht="25.5">
      <c r="A49" s="6" t="s">
        <v>356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0">
        <f t="shared" si="0"/>
        <v>0</v>
      </c>
      <c r="Q49" s="20">
        <f t="shared" si="1"/>
        <v>0</v>
      </c>
    </row>
    <row r="50" spans="1:17" ht="12.75">
      <c r="A50" s="6" t="s">
        <v>357</v>
      </c>
      <c r="B50" s="7">
        <v>120102000</v>
      </c>
      <c r="C50" s="7">
        <v>120102000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0">
        <f t="shared" si="0"/>
        <v>120102000</v>
      </c>
      <c r="Q50" s="20">
        <f t="shared" si="1"/>
        <v>120102000</v>
      </c>
    </row>
    <row r="51" spans="1:17" ht="12.75">
      <c r="A51" s="12" t="s">
        <v>131</v>
      </c>
      <c r="B51" s="11">
        <v>96822000</v>
      </c>
      <c r="C51" s="11">
        <v>96822000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3">
        <f t="shared" si="0"/>
        <v>96822000</v>
      </c>
      <c r="Q51" s="23">
        <f t="shared" si="1"/>
        <v>96822000</v>
      </c>
    </row>
    <row r="52" spans="1:17" ht="12.75">
      <c r="A52" s="12" t="s">
        <v>132</v>
      </c>
      <c r="B52" s="11"/>
      <c r="C52" s="1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3">
        <f t="shared" si="0"/>
        <v>0</v>
      </c>
      <c r="Q52" s="23">
        <f t="shared" si="1"/>
        <v>0</v>
      </c>
    </row>
    <row r="53" spans="1:17" ht="12.75">
      <c r="A53" s="12" t="s">
        <v>133</v>
      </c>
      <c r="B53" s="11">
        <v>23280000</v>
      </c>
      <c r="C53" s="11">
        <v>23280000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3">
        <f t="shared" si="0"/>
        <v>23280000</v>
      </c>
      <c r="Q53" s="23">
        <f t="shared" si="1"/>
        <v>23280000</v>
      </c>
    </row>
    <row r="54" spans="1:17" ht="12.75">
      <c r="A54" s="12" t="s">
        <v>134</v>
      </c>
      <c r="B54" s="11"/>
      <c r="C54" s="11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3">
        <f t="shared" si="0"/>
        <v>0</v>
      </c>
      <c r="Q54" s="23">
        <f t="shared" si="1"/>
        <v>0</v>
      </c>
    </row>
    <row r="55" spans="1:17" ht="12.75">
      <c r="A55" s="12" t="s">
        <v>135</v>
      </c>
      <c r="B55" s="11"/>
      <c r="C55" s="11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3">
        <f t="shared" si="0"/>
        <v>0</v>
      </c>
      <c r="Q55" s="23">
        <f t="shared" si="1"/>
        <v>0</v>
      </c>
    </row>
    <row r="56" spans="1:17" ht="12.75">
      <c r="A56" s="12" t="s">
        <v>136</v>
      </c>
      <c r="B56" s="11"/>
      <c r="C56" s="11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3">
        <f t="shared" si="0"/>
        <v>0</v>
      </c>
      <c r="Q56" s="23">
        <f t="shared" si="1"/>
        <v>0</v>
      </c>
    </row>
    <row r="57" spans="1:17" ht="12.75">
      <c r="A57" s="6" t="s">
        <v>360</v>
      </c>
      <c r="B57" s="7">
        <v>144077682</v>
      </c>
      <c r="C57" s="7">
        <v>144077682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0">
        <f t="shared" si="0"/>
        <v>144077682</v>
      </c>
      <c r="Q57" s="20">
        <f t="shared" si="1"/>
        <v>144077682</v>
      </c>
    </row>
    <row r="58" spans="1:17" ht="12.75">
      <c r="A58" s="25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3">
        <f t="shared" si="0"/>
        <v>0</v>
      </c>
      <c r="Q58" s="23">
        <f t="shared" si="1"/>
        <v>0</v>
      </c>
    </row>
    <row r="59" spans="1:17" ht="25.5">
      <c r="A59" s="25" t="s">
        <v>138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3">
        <f t="shared" si="0"/>
        <v>0</v>
      </c>
      <c r="Q59" s="23">
        <f t="shared" si="1"/>
        <v>0</v>
      </c>
    </row>
    <row r="60" spans="1:17" ht="25.5">
      <c r="A60" s="25" t="s">
        <v>139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3">
        <f t="shared" si="0"/>
        <v>0</v>
      </c>
      <c r="Q60" s="23">
        <f t="shared" si="1"/>
        <v>0</v>
      </c>
    </row>
    <row r="61" spans="1:17" ht="12.75">
      <c r="A61" s="25" t="s">
        <v>140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3">
        <f t="shared" si="0"/>
        <v>0</v>
      </c>
      <c r="Q61" s="23">
        <f t="shared" si="1"/>
        <v>0</v>
      </c>
    </row>
    <row r="62" spans="1:17" ht="25.5">
      <c r="A62" s="25" t="s">
        <v>141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3">
        <f t="shared" si="0"/>
        <v>0</v>
      </c>
      <c r="Q62" s="23">
        <f t="shared" si="1"/>
        <v>0</v>
      </c>
    </row>
    <row r="63" spans="1:17" ht="25.5">
      <c r="A63" s="25" t="s">
        <v>142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>
        <f t="shared" si="0"/>
        <v>0</v>
      </c>
      <c r="Q63" s="23">
        <f t="shared" si="1"/>
        <v>0</v>
      </c>
    </row>
    <row r="64" spans="1:17" ht="38.25">
      <c r="A64" s="26" t="s">
        <v>143</v>
      </c>
      <c r="B64" s="11">
        <v>144077682</v>
      </c>
      <c r="C64" s="11">
        <v>144077682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>
        <f t="shared" si="0"/>
        <v>144077682</v>
      </c>
      <c r="Q64" s="23">
        <f t="shared" si="1"/>
        <v>144077682</v>
      </c>
    </row>
    <row r="65" spans="1:17" ht="25.5">
      <c r="A65" s="25" t="s">
        <v>144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3">
        <f t="shared" si="0"/>
        <v>0</v>
      </c>
      <c r="Q65" s="23">
        <f t="shared" si="1"/>
        <v>0</v>
      </c>
    </row>
    <row r="66" spans="1:17" ht="12.75">
      <c r="A66" s="25" t="s">
        <v>145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3">
        <f t="shared" si="0"/>
        <v>0</v>
      </c>
      <c r="Q66" s="23">
        <f t="shared" si="1"/>
        <v>0</v>
      </c>
    </row>
    <row r="67" spans="1:17" ht="38.25">
      <c r="A67" s="25" t="s">
        <v>146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3">
        <f t="shared" si="0"/>
        <v>0</v>
      </c>
      <c r="Q67" s="23">
        <f t="shared" si="1"/>
        <v>0</v>
      </c>
    </row>
    <row r="68" spans="1:17" ht="38.25">
      <c r="A68" s="25" t="s">
        <v>147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3">
        <f t="shared" si="0"/>
        <v>0</v>
      </c>
      <c r="Q68" s="23">
        <f t="shared" si="1"/>
        <v>0</v>
      </c>
    </row>
    <row r="69" spans="1:17" ht="38.25">
      <c r="A69" s="25" t="s">
        <v>148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23">
        <f t="shared" si="0"/>
        <v>0</v>
      </c>
      <c r="Q69" s="23">
        <f t="shared" si="1"/>
        <v>0</v>
      </c>
    </row>
    <row r="70" spans="1:17" ht="38.25">
      <c r="A70" s="25" t="s">
        <v>149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3">
        <f aca="true" t="shared" si="2" ref="P70:P133">B70+D70+F70+H70+J70+L70+N70</f>
        <v>0</v>
      </c>
      <c r="Q70" s="23">
        <f aca="true" t="shared" si="3" ref="Q70:Q133">C70+E70+G70+I70+M70+O70+K70</f>
        <v>0</v>
      </c>
    </row>
    <row r="71" spans="1:17" ht="38.25">
      <c r="A71" s="25" t="s">
        <v>150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23">
        <f t="shared" si="2"/>
        <v>0</v>
      </c>
      <c r="Q71" s="23">
        <f t="shared" si="3"/>
        <v>0</v>
      </c>
    </row>
    <row r="72" spans="1:17" ht="12.75">
      <c r="A72" s="25" t="s">
        <v>151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3">
        <f t="shared" si="2"/>
        <v>0</v>
      </c>
      <c r="Q72" s="23">
        <f t="shared" si="3"/>
        <v>0</v>
      </c>
    </row>
    <row r="73" spans="1:17" ht="12.75">
      <c r="A73" s="25" t="s">
        <v>152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3">
        <f t="shared" si="2"/>
        <v>0</v>
      </c>
      <c r="Q73" s="23">
        <f t="shared" si="3"/>
        <v>0</v>
      </c>
    </row>
    <row r="74" spans="1:17" ht="12.75">
      <c r="A74" s="25" t="s">
        <v>153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23">
        <f t="shared" si="2"/>
        <v>0</v>
      </c>
      <c r="Q74" s="23">
        <f t="shared" si="3"/>
        <v>0</v>
      </c>
    </row>
    <row r="75" spans="1:17" ht="12.75">
      <c r="A75" s="25" t="s">
        <v>154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3">
        <f t="shared" si="2"/>
        <v>0</v>
      </c>
      <c r="Q75" s="23">
        <f t="shared" si="3"/>
        <v>0</v>
      </c>
    </row>
    <row r="76" spans="1:17" ht="12.75">
      <c r="A76" s="25" t="s">
        <v>155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3">
        <f t="shared" si="2"/>
        <v>0</v>
      </c>
      <c r="Q76" s="23">
        <f t="shared" si="3"/>
        <v>0</v>
      </c>
    </row>
    <row r="77" spans="1:17" ht="63.75">
      <c r="A77" s="25" t="s">
        <v>156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3">
        <f t="shared" si="2"/>
        <v>0</v>
      </c>
      <c r="Q77" s="23">
        <f t="shared" si="3"/>
        <v>0</v>
      </c>
    </row>
    <row r="78" spans="1:17" ht="12.75">
      <c r="A78" s="6" t="s">
        <v>358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0">
        <f t="shared" si="2"/>
        <v>0</v>
      </c>
      <c r="Q78" s="20">
        <f t="shared" si="3"/>
        <v>0</v>
      </c>
    </row>
    <row r="79" spans="1:17" ht="25.5">
      <c r="A79" s="6" t="s">
        <v>157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0">
        <f t="shared" si="2"/>
        <v>0</v>
      </c>
      <c r="Q79" s="20">
        <f t="shared" si="3"/>
        <v>0</v>
      </c>
    </row>
    <row r="80" spans="1:17" ht="12.75">
      <c r="A80" s="6" t="s">
        <v>158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0">
        <f t="shared" si="2"/>
        <v>0</v>
      </c>
      <c r="Q80" s="20">
        <f t="shared" si="3"/>
        <v>0</v>
      </c>
    </row>
    <row r="81" spans="1:17" ht="12.75">
      <c r="A81" s="6" t="s">
        <v>359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0">
        <f t="shared" si="2"/>
        <v>0</v>
      </c>
      <c r="Q81" s="20">
        <f t="shared" si="3"/>
        <v>0</v>
      </c>
    </row>
    <row r="82" spans="1:17" ht="12.75">
      <c r="A82" s="12" t="s">
        <v>159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3">
        <f t="shared" si="2"/>
        <v>0</v>
      </c>
      <c r="Q82" s="23">
        <f t="shared" si="3"/>
        <v>0</v>
      </c>
    </row>
    <row r="83" spans="1:17" ht="38.25">
      <c r="A83" s="12" t="s">
        <v>160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3">
        <f t="shared" si="2"/>
        <v>0</v>
      </c>
      <c r="Q83" s="23">
        <f t="shared" si="3"/>
        <v>0</v>
      </c>
    </row>
    <row r="84" spans="1:17" ht="12.75">
      <c r="A84" s="12" t="s">
        <v>161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3">
        <f t="shared" si="2"/>
        <v>0</v>
      </c>
      <c r="Q84" s="23">
        <f t="shared" si="3"/>
        <v>0</v>
      </c>
    </row>
    <row r="85" spans="1:17" ht="12.75">
      <c r="A85" s="12" t="s">
        <v>162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3">
        <f t="shared" si="2"/>
        <v>0</v>
      </c>
      <c r="Q85" s="23">
        <f t="shared" si="3"/>
        <v>0</v>
      </c>
    </row>
    <row r="86" spans="1:17" ht="12.75">
      <c r="A86" s="12" t="s">
        <v>163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3">
        <f t="shared" si="2"/>
        <v>0</v>
      </c>
      <c r="Q86" s="23">
        <f t="shared" si="3"/>
        <v>0</v>
      </c>
    </row>
    <row r="87" spans="1:17" ht="12.75">
      <c r="A87" s="12" t="s">
        <v>164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3">
        <f t="shared" si="2"/>
        <v>0</v>
      </c>
      <c r="Q87" s="23">
        <f t="shared" si="3"/>
        <v>0</v>
      </c>
    </row>
    <row r="88" spans="1:17" ht="25.5">
      <c r="A88" s="12" t="s">
        <v>165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3">
        <f t="shared" si="2"/>
        <v>0</v>
      </c>
      <c r="Q88" s="23">
        <f t="shared" si="3"/>
        <v>0</v>
      </c>
    </row>
    <row r="89" spans="1:17" ht="12.75">
      <c r="A89" s="12" t="s">
        <v>166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3">
        <f t="shared" si="2"/>
        <v>0</v>
      </c>
      <c r="Q89" s="23">
        <f t="shared" si="3"/>
        <v>0</v>
      </c>
    </row>
    <row r="90" spans="1:17" ht="12.75">
      <c r="A90" s="12" t="s">
        <v>167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3">
        <f t="shared" si="2"/>
        <v>0</v>
      </c>
      <c r="Q90" s="23">
        <f t="shared" si="3"/>
        <v>0</v>
      </c>
    </row>
    <row r="91" spans="1:17" ht="12.75">
      <c r="A91" s="12" t="s">
        <v>168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3">
        <f t="shared" si="2"/>
        <v>0</v>
      </c>
      <c r="Q91" s="23">
        <f t="shared" si="3"/>
        <v>0</v>
      </c>
    </row>
    <row r="92" spans="1:17" ht="12.75">
      <c r="A92" s="12" t="s">
        <v>169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3">
        <f t="shared" si="2"/>
        <v>0</v>
      </c>
      <c r="Q92" s="23">
        <f t="shared" si="3"/>
        <v>0</v>
      </c>
    </row>
    <row r="93" spans="1:17" ht="12.75">
      <c r="A93" s="12" t="s">
        <v>170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3">
        <f t="shared" si="2"/>
        <v>0</v>
      </c>
      <c r="Q93" s="23">
        <f t="shared" si="3"/>
        <v>0</v>
      </c>
    </row>
    <row r="94" spans="1:17" ht="25.5">
      <c r="A94" s="12" t="s">
        <v>171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3">
        <f t="shared" si="2"/>
        <v>0</v>
      </c>
      <c r="Q94" s="23">
        <f t="shared" si="3"/>
        <v>0</v>
      </c>
    </row>
    <row r="95" spans="1:17" ht="12.75">
      <c r="A95" s="12" t="s">
        <v>172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3">
        <f t="shared" si="2"/>
        <v>0</v>
      </c>
      <c r="Q95" s="23">
        <f t="shared" si="3"/>
        <v>0</v>
      </c>
    </row>
    <row r="96" spans="1:17" ht="51">
      <c r="A96" s="12" t="s">
        <v>173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3">
        <f t="shared" si="2"/>
        <v>0</v>
      </c>
      <c r="Q96" s="23">
        <f t="shared" si="3"/>
        <v>0</v>
      </c>
    </row>
    <row r="97" spans="1:17" ht="25.5">
      <c r="A97" s="12" t="s">
        <v>174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3">
        <f t="shared" si="2"/>
        <v>0</v>
      </c>
      <c r="Q97" s="23">
        <f t="shared" si="3"/>
        <v>0</v>
      </c>
    </row>
    <row r="98" spans="1:17" ht="12.75">
      <c r="A98" s="6" t="s">
        <v>361</v>
      </c>
      <c r="B98" s="7">
        <v>1500000</v>
      </c>
      <c r="C98" s="7">
        <v>1500000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0">
        <f t="shared" si="2"/>
        <v>1500000</v>
      </c>
      <c r="Q98" s="20">
        <f t="shared" si="3"/>
        <v>1500000</v>
      </c>
    </row>
    <row r="99" spans="1:17" ht="12.75">
      <c r="A99" s="12" t="s">
        <v>175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3">
        <f t="shared" si="2"/>
        <v>0</v>
      </c>
      <c r="Q99" s="23">
        <f t="shared" si="3"/>
        <v>0</v>
      </c>
    </row>
    <row r="100" spans="1:17" ht="12.75">
      <c r="A100" s="12" t="s">
        <v>176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>
        <f t="shared" si="2"/>
        <v>0</v>
      </c>
      <c r="Q100" s="23">
        <f t="shared" si="3"/>
        <v>0</v>
      </c>
    </row>
    <row r="101" spans="1:17" ht="12.75">
      <c r="A101" s="12" t="s">
        <v>177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3">
        <f t="shared" si="2"/>
        <v>0</v>
      </c>
      <c r="Q101" s="23">
        <f t="shared" si="3"/>
        <v>0</v>
      </c>
    </row>
    <row r="102" spans="1:17" ht="12.75">
      <c r="A102" s="12" t="s">
        <v>178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3">
        <f t="shared" si="2"/>
        <v>0</v>
      </c>
      <c r="Q102" s="23">
        <f t="shared" si="3"/>
        <v>0</v>
      </c>
    </row>
    <row r="103" spans="1:17" ht="12.75">
      <c r="A103" s="12" t="s">
        <v>179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3">
        <f t="shared" si="2"/>
        <v>0</v>
      </c>
      <c r="Q103" s="23">
        <f t="shared" si="3"/>
        <v>0</v>
      </c>
    </row>
    <row r="104" spans="1:17" ht="38.25">
      <c r="A104" s="12" t="s">
        <v>180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23">
        <f t="shared" si="2"/>
        <v>0</v>
      </c>
      <c r="Q104" s="23">
        <f t="shared" si="3"/>
        <v>0</v>
      </c>
    </row>
    <row r="105" spans="1:17" ht="12.75">
      <c r="A105" s="12" t="s">
        <v>181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3">
        <f t="shared" si="2"/>
        <v>0</v>
      </c>
      <c r="Q105" s="23">
        <f t="shared" si="3"/>
        <v>0</v>
      </c>
    </row>
    <row r="106" spans="1:17" ht="12.75">
      <c r="A106" s="12" t="s">
        <v>182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23">
        <f t="shared" si="2"/>
        <v>0</v>
      </c>
      <c r="Q106" s="23">
        <f t="shared" si="3"/>
        <v>0</v>
      </c>
    </row>
    <row r="107" spans="1:17" ht="12.75">
      <c r="A107" s="12" t="s">
        <v>183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23">
        <f t="shared" si="2"/>
        <v>0</v>
      </c>
      <c r="Q107" s="23">
        <f t="shared" si="3"/>
        <v>0</v>
      </c>
    </row>
    <row r="108" spans="1:17" ht="12.75">
      <c r="A108" s="12" t="s">
        <v>184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3">
        <f t="shared" si="2"/>
        <v>0</v>
      </c>
      <c r="Q108" s="23">
        <f t="shared" si="3"/>
        <v>0</v>
      </c>
    </row>
    <row r="109" spans="1:17" ht="51">
      <c r="A109" s="12" t="s">
        <v>185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23">
        <f t="shared" si="2"/>
        <v>0</v>
      </c>
      <c r="Q109" s="23">
        <f t="shared" si="3"/>
        <v>0</v>
      </c>
    </row>
    <row r="110" spans="1:17" ht="12.75">
      <c r="A110" s="12" t="s">
        <v>186</v>
      </c>
      <c r="B110" s="11">
        <v>1500000</v>
      </c>
      <c r="C110" s="11">
        <v>1500000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23">
        <f t="shared" si="2"/>
        <v>1500000</v>
      </c>
      <c r="Q110" s="23">
        <f t="shared" si="3"/>
        <v>1500000</v>
      </c>
    </row>
    <row r="111" spans="1:17" ht="12.75">
      <c r="A111" s="12" t="s">
        <v>187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23">
        <f t="shared" si="2"/>
        <v>0</v>
      </c>
      <c r="Q111" s="23">
        <f t="shared" si="3"/>
        <v>0</v>
      </c>
    </row>
    <row r="112" spans="1:17" ht="12.75">
      <c r="A112" s="12" t="s">
        <v>188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23">
        <f t="shared" si="2"/>
        <v>0</v>
      </c>
      <c r="Q112" s="23">
        <f t="shared" si="3"/>
        <v>0</v>
      </c>
    </row>
    <row r="113" spans="1:17" ht="12.75">
      <c r="A113" s="12" t="s">
        <v>189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23">
        <f t="shared" si="2"/>
        <v>0</v>
      </c>
      <c r="Q113" s="23">
        <f t="shared" si="3"/>
        <v>0</v>
      </c>
    </row>
    <row r="114" spans="1:17" ht="25.5">
      <c r="A114" s="12" t="s">
        <v>190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23">
        <f t="shared" si="2"/>
        <v>0</v>
      </c>
      <c r="Q114" s="23">
        <f t="shared" si="3"/>
        <v>0</v>
      </c>
    </row>
    <row r="115" spans="1:17" ht="12.75">
      <c r="A115" s="12" t="s">
        <v>191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23">
        <f t="shared" si="2"/>
        <v>0</v>
      </c>
      <c r="Q115" s="23">
        <f t="shared" si="3"/>
        <v>0</v>
      </c>
    </row>
    <row r="116" spans="1:17" ht="12.75">
      <c r="A116" s="12" t="s">
        <v>192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23">
        <f t="shared" si="2"/>
        <v>0</v>
      </c>
      <c r="Q116" s="23">
        <f t="shared" si="3"/>
        <v>0</v>
      </c>
    </row>
    <row r="117" spans="1:17" ht="15.75">
      <c r="A117" s="8" t="s">
        <v>362</v>
      </c>
      <c r="B117" s="9">
        <f>SUM(B45+B46+B47+B48+B49+B50+B57+B78+B79+B80+B81+B98)</f>
        <v>265679682</v>
      </c>
      <c r="C117" s="9">
        <f>SUM(C45+C46+C47+C48+C49+C50+C57+C78+C79+C80+C81+C98)</f>
        <v>265679682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f t="shared" si="2"/>
        <v>265679682</v>
      </c>
      <c r="Q117" s="9">
        <f t="shared" si="3"/>
        <v>265679682</v>
      </c>
    </row>
    <row r="118" spans="1:17" ht="12.75">
      <c r="A118" s="6" t="s">
        <v>193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0">
        <f t="shared" si="2"/>
        <v>0</v>
      </c>
      <c r="Q118" s="20">
        <f t="shared" si="3"/>
        <v>0</v>
      </c>
    </row>
    <row r="119" spans="1:17" ht="12.75">
      <c r="A119" s="6" t="s">
        <v>194</v>
      </c>
      <c r="B119" s="7">
        <v>15700000</v>
      </c>
      <c r="C119" s="7">
        <v>15700000</v>
      </c>
      <c r="D119" s="7">
        <v>1200000</v>
      </c>
      <c r="E119" s="7">
        <v>1200000</v>
      </c>
      <c r="F119" s="7">
        <v>12174459</v>
      </c>
      <c r="G119" s="7">
        <v>12174459</v>
      </c>
      <c r="H119" s="7">
        <v>12855106</v>
      </c>
      <c r="I119" s="7">
        <v>12855106</v>
      </c>
      <c r="J119" s="7"/>
      <c r="K119" s="7"/>
      <c r="L119" s="7">
        <v>3730914</v>
      </c>
      <c r="M119" s="7">
        <v>3730914</v>
      </c>
      <c r="N119" s="7">
        <v>393700</v>
      </c>
      <c r="O119" s="7">
        <v>393700</v>
      </c>
      <c r="P119" s="20">
        <f t="shared" si="2"/>
        <v>46054179</v>
      </c>
      <c r="Q119" s="20">
        <f t="shared" si="3"/>
        <v>46054179</v>
      </c>
    </row>
    <row r="120" spans="1:17" ht="25.5">
      <c r="A120" s="6" t="s">
        <v>195</v>
      </c>
      <c r="B120" s="7">
        <v>4600000</v>
      </c>
      <c r="C120" s="7">
        <v>4600000</v>
      </c>
      <c r="D120" s="7"/>
      <c r="E120" s="7"/>
      <c r="F120" s="7"/>
      <c r="G120" s="7"/>
      <c r="H120" s="7"/>
      <c r="I120" s="7"/>
      <c r="J120" s="7"/>
      <c r="K120" s="7"/>
      <c r="L120" s="7">
        <v>479000</v>
      </c>
      <c r="M120" s="7">
        <v>479000</v>
      </c>
      <c r="N120" s="7"/>
      <c r="O120" s="7"/>
      <c r="P120" s="20">
        <f t="shared" si="2"/>
        <v>5079000</v>
      </c>
      <c r="Q120" s="20">
        <f t="shared" si="3"/>
        <v>5079000</v>
      </c>
    </row>
    <row r="121" spans="1:17" ht="12.75">
      <c r="A121" s="6" t="s">
        <v>196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0">
        <f t="shared" si="2"/>
        <v>0</v>
      </c>
      <c r="Q121" s="20">
        <f t="shared" si="3"/>
        <v>0</v>
      </c>
    </row>
    <row r="122" spans="1:17" ht="12.75">
      <c r="A122" s="6" t="s">
        <v>197</v>
      </c>
      <c r="B122" s="7">
        <v>11000000</v>
      </c>
      <c r="C122" s="7">
        <v>11000000</v>
      </c>
      <c r="D122" s="7"/>
      <c r="E122" s="7"/>
      <c r="F122" s="7"/>
      <c r="G122" s="7"/>
      <c r="H122" s="7"/>
      <c r="I122" s="7"/>
      <c r="J122" s="7"/>
      <c r="K122" s="7"/>
      <c r="L122" s="7">
        <v>5859437</v>
      </c>
      <c r="M122" s="7">
        <v>5859437</v>
      </c>
      <c r="N122" s="7"/>
      <c r="O122" s="7"/>
      <c r="P122" s="20">
        <f t="shared" si="2"/>
        <v>16859437</v>
      </c>
      <c r="Q122" s="20">
        <f t="shared" si="3"/>
        <v>16859437</v>
      </c>
    </row>
    <row r="123" spans="1:17" ht="12.75">
      <c r="A123" s="6" t="s">
        <v>198</v>
      </c>
      <c r="B123" s="7">
        <v>95000000</v>
      </c>
      <c r="C123" s="7">
        <v>95000000</v>
      </c>
      <c r="D123" s="7"/>
      <c r="E123" s="7"/>
      <c r="F123" s="7">
        <v>3287105</v>
      </c>
      <c r="G123" s="7">
        <v>3287105</v>
      </c>
      <c r="H123" s="7">
        <v>697694</v>
      </c>
      <c r="I123" s="7">
        <v>697694</v>
      </c>
      <c r="J123" s="7"/>
      <c r="K123" s="7"/>
      <c r="L123" s="7">
        <v>953716</v>
      </c>
      <c r="M123" s="7">
        <v>953716</v>
      </c>
      <c r="N123" s="7">
        <v>106300</v>
      </c>
      <c r="O123" s="7">
        <v>106300</v>
      </c>
      <c r="P123" s="20">
        <f t="shared" si="2"/>
        <v>100044815</v>
      </c>
      <c r="Q123" s="20">
        <f t="shared" si="3"/>
        <v>100044815</v>
      </c>
    </row>
    <row r="124" spans="1:17" ht="12.75">
      <c r="A124" s="6" t="s">
        <v>199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>
        <v>179000</v>
      </c>
      <c r="M124" s="7">
        <v>179000</v>
      </c>
      <c r="N124" s="7"/>
      <c r="O124" s="7"/>
      <c r="P124" s="20">
        <f t="shared" si="2"/>
        <v>179000</v>
      </c>
      <c r="Q124" s="20">
        <f t="shared" si="3"/>
        <v>179000</v>
      </c>
    </row>
    <row r="125" spans="1:17" ht="25.5">
      <c r="A125" s="6" t="s">
        <v>200</v>
      </c>
      <c r="B125" s="7">
        <v>10000</v>
      </c>
      <c r="C125" s="7">
        <v>10000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0">
        <f t="shared" si="2"/>
        <v>10000</v>
      </c>
      <c r="Q125" s="20">
        <f t="shared" si="3"/>
        <v>10000</v>
      </c>
    </row>
    <row r="126" spans="1:17" ht="25.5">
      <c r="A126" s="6" t="s">
        <v>201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0">
        <f t="shared" si="2"/>
        <v>0</v>
      </c>
      <c r="Q126" s="20">
        <f t="shared" si="3"/>
        <v>0</v>
      </c>
    </row>
    <row r="127" spans="1:17" ht="25.5">
      <c r="A127" s="6" t="s">
        <v>202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0">
        <f t="shared" si="2"/>
        <v>0</v>
      </c>
      <c r="Q127" s="20">
        <f t="shared" si="3"/>
        <v>0</v>
      </c>
    </row>
    <row r="128" spans="1:17" ht="25.5">
      <c r="A128" s="6" t="s">
        <v>203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0">
        <f t="shared" si="2"/>
        <v>0</v>
      </c>
      <c r="Q128" s="20">
        <f t="shared" si="3"/>
        <v>0</v>
      </c>
    </row>
    <row r="129" spans="1:17" ht="12.75">
      <c r="A129" s="6" t="s">
        <v>204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0">
        <f t="shared" si="2"/>
        <v>0</v>
      </c>
      <c r="Q129" s="20">
        <f t="shared" si="3"/>
        <v>0</v>
      </c>
    </row>
    <row r="130" spans="1:17" ht="12.75">
      <c r="A130" s="6" t="s">
        <v>205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0">
        <f t="shared" si="2"/>
        <v>0</v>
      </c>
      <c r="Q130" s="20">
        <f t="shared" si="3"/>
        <v>0</v>
      </c>
    </row>
    <row r="131" spans="1:17" ht="15.75">
      <c r="A131" s="8" t="s">
        <v>363</v>
      </c>
      <c r="B131" s="9">
        <f>SUM(B118:B130)</f>
        <v>126310000</v>
      </c>
      <c r="C131" s="9">
        <f>SUM(C118:C130)</f>
        <v>126310000</v>
      </c>
      <c r="D131" s="9">
        <f>SUM(D118:D130)</f>
        <v>1200000</v>
      </c>
      <c r="E131" s="9">
        <f>SUM(E118:E130)</f>
        <v>1200000</v>
      </c>
      <c r="F131" s="9">
        <f>SUM(F118:F130)</f>
        <v>15461564</v>
      </c>
      <c r="G131" s="9">
        <f aca="true" t="shared" si="4" ref="G131:O131">SUM(G118:G130)</f>
        <v>15461564</v>
      </c>
      <c r="H131" s="9">
        <f>SUM(H118:H130)</f>
        <v>13552800</v>
      </c>
      <c r="I131" s="9">
        <f t="shared" si="4"/>
        <v>13552800</v>
      </c>
      <c r="J131" s="9"/>
      <c r="K131" s="9"/>
      <c r="L131" s="9">
        <f>SUM(L118:L130)</f>
        <v>11202067</v>
      </c>
      <c r="M131" s="9">
        <f t="shared" si="4"/>
        <v>11202067</v>
      </c>
      <c r="N131" s="9">
        <f>SUM(N118:N130)</f>
        <v>500000</v>
      </c>
      <c r="O131" s="9">
        <f t="shared" si="4"/>
        <v>500000</v>
      </c>
      <c r="P131" s="9">
        <f t="shared" si="2"/>
        <v>168226431</v>
      </c>
      <c r="Q131" s="9">
        <f t="shared" si="3"/>
        <v>168226431</v>
      </c>
    </row>
    <row r="132" spans="1:17" ht="12.75">
      <c r="A132" s="6" t="s">
        <v>206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0">
        <f t="shared" si="2"/>
        <v>0</v>
      </c>
      <c r="Q132" s="20">
        <f t="shared" si="3"/>
        <v>0</v>
      </c>
    </row>
    <row r="133" spans="1:17" ht="12.75">
      <c r="A133" s="6" t="s">
        <v>207</v>
      </c>
      <c r="B133" s="7">
        <v>288750000</v>
      </c>
      <c r="C133" s="7">
        <v>315000000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0">
        <f t="shared" si="2"/>
        <v>288750000</v>
      </c>
      <c r="Q133" s="20">
        <f t="shared" si="3"/>
        <v>315000000</v>
      </c>
    </row>
    <row r="134" spans="1:17" ht="12.75">
      <c r="A134" s="6" t="s">
        <v>208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0">
        <f aca="true" t="shared" si="5" ref="P134:P197">B134+D134+F134+H134+J134+L134+N134</f>
        <v>0</v>
      </c>
      <c r="Q134" s="20">
        <f aca="true" t="shared" si="6" ref="Q134:Q197">C134+E134+G134+I134+M134+O134+K134</f>
        <v>0</v>
      </c>
    </row>
    <row r="135" spans="1:17" ht="12.75">
      <c r="A135" s="6" t="s">
        <v>209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0">
        <f t="shared" si="5"/>
        <v>0</v>
      </c>
      <c r="Q135" s="20">
        <f t="shared" si="6"/>
        <v>0</v>
      </c>
    </row>
    <row r="136" spans="1:17" ht="25.5">
      <c r="A136" s="6" t="s">
        <v>210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0">
        <f t="shared" si="5"/>
        <v>0</v>
      </c>
      <c r="Q136" s="20">
        <f t="shared" si="6"/>
        <v>0</v>
      </c>
    </row>
    <row r="137" spans="1:17" ht="15.75">
      <c r="A137" s="8" t="s">
        <v>364</v>
      </c>
      <c r="B137" s="9">
        <f>SUM(B132:B136)</f>
        <v>288750000</v>
      </c>
      <c r="C137" s="9">
        <f>SUM(C132:C136)</f>
        <v>315000000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f t="shared" si="5"/>
        <v>288750000</v>
      </c>
      <c r="Q137" s="9">
        <f t="shared" si="6"/>
        <v>315000000</v>
      </c>
    </row>
    <row r="138" spans="1:17" ht="38.25">
      <c r="A138" s="6" t="s">
        <v>211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0">
        <f t="shared" si="5"/>
        <v>0</v>
      </c>
      <c r="Q138" s="20">
        <f t="shared" si="6"/>
        <v>0</v>
      </c>
    </row>
    <row r="139" spans="1:17" ht="38.25">
      <c r="A139" s="6" t="s">
        <v>212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0">
        <f t="shared" si="5"/>
        <v>0</v>
      </c>
      <c r="Q139" s="20">
        <f t="shared" si="6"/>
        <v>0</v>
      </c>
    </row>
    <row r="140" spans="1:17" ht="38.25">
      <c r="A140" s="6" t="s">
        <v>213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0">
        <f t="shared" si="5"/>
        <v>0</v>
      </c>
      <c r="Q140" s="20">
        <f t="shared" si="6"/>
        <v>0</v>
      </c>
    </row>
    <row r="141" spans="1:17" ht="38.25">
      <c r="A141" s="6" t="s">
        <v>365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0">
        <f t="shared" si="5"/>
        <v>0</v>
      </c>
      <c r="Q141" s="20">
        <f t="shared" si="6"/>
        <v>0</v>
      </c>
    </row>
    <row r="142" spans="1:17" ht="12.75">
      <c r="A142" s="12" t="s">
        <v>214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23">
        <f t="shared" si="5"/>
        <v>0</v>
      </c>
      <c r="Q142" s="23">
        <f t="shared" si="6"/>
        <v>0</v>
      </c>
    </row>
    <row r="143" spans="1:17" ht="12.75">
      <c r="A143" s="12" t="s">
        <v>215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23">
        <f t="shared" si="5"/>
        <v>0</v>
      </c>
      <c r="Q143" s="23">
        <f t="shared" si="6"/>
        <v>0</v>
      </c>
    </row>
    <row r="144" spans="1:17" ht="12.75">
      <c r="A144" s="12" t="s">
        <v>216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23">
        <f t="shared" si="5"/>
        <v>0</v>
      </c>
      <c r="Q144" s="23">
        <f t="shared" si="6"/>
        <v>0</v>
      </c>
    </row>
    <row r="145" spans="1:17" ht="12.75">
      <c r="A145" s="27" t="s">
        <v>217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23">
        <f t="shared" si="5"/>
        <v>0</v>
      </c>
      <c r="Q145" s="23">
        <f t="shared" si="6"/>
        <v>0</v>
      </c>
    </row>
    <row r="146" spans="1:17" ht="12.75">
      <c r="A146" s="12" t="s">
        <v>218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23">
        <f t="shared" si="5"/>
        <v>0</v>
      </c>
      <c r="Q146" s="23">
        <f t="shared" si="6"/>
        <v>0</v>
      </c>
    </row>
    <row r="147" spans="1:17" ht="25.5">
      <c r="A147" s="12" t="s">
        <v>219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23">
        <f t="shared" si="5"/>
        <v>0</v>
      </c>
      <c r="Q147" s="23">
        <f t="shared" si="6"/>
        <v>0</v>
      </c>
    </row>
    <row r="148" spans="1:17" ht="25.5">
      <c r="A148" s="12" t="s">
        <v>220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23">
        <f t="shared" si="5"/>
        <v>0</v>
      </c>
      <c r="Q148" s="23">
        <f t="shared" si="6"/>
        <v>0</v>
      </c>
    </row>
    <row r="149" spans="1:17" ht="12.75">
      <c r="A149" s="12" t="s">
        <v>221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23">
        <f t="shared" si="5"/>
        <v>0</v>
      </c>
      <c r="Q149" s="23">
        <f t="shared" si="6"/>
        <v>0</v>
      </c>
    </row>
    <row r="150" spans="1:17" ht="12.75">
      <c r="A150" s="12" t="s">
        <v>222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23">
        <f t="shared" si="5"/>
        <v>0</v>
      </c>
      <c r="Q150" s="23">
        <f t="shared" si="6"/>
        <v>0</v>
      </c>
    </row>
    <row r="151" spans="1:17" ht="12.75">
      <c r="A151" s="6" t="s">
        <v>366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0">
        <f t="shared" si="5"/>
        <v>0</v>
      </c>
      <c r="Q151" s="20">
        <f t="shared" si="6"/>
        <v>0</v>
      </c>
    </row>
    <row r="152" spans="1:17" ht="12.75">
      <c r="A152" s="12" t="s">
        <v>223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23">
        <f t="shared" si="5"/>
        <v>0</v>
      </c>
      <c r="Q152" s="23">
        <f t="shared" si="6"/>
        <v>0</v>
      </c>
    </row>
    <row r="153" spans="1:17" ht="12.75">
      <c r="A153" s="12" t="s">
        <v>224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23">
        <f t="shared" si="5"/>
        <v>0</v>
      </c>
      <c r="Q153" s="23">
        <f t="shared" si="6"/>
        <v>0</v>
      </c>
    </row>
    <row r="154" spans="1:17" ht="12.75">
      <c r="A154" s="12" t="s">
        <v>225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23">
        <f t="shared" si="5"/>
        <v>0</v>
      </c>
      <c r="Q154" s="23">
        <f t="shared" si="6"/>
        <v>0</v>
      </c>
    </row>
    <row r="155" spans="1:17" ht="12.75">
      <c r="A155" s="12" t="s">
        <v>226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23">
        <f t="shared" si="5"/>
        <v>0</v>
      </c>
      <c r="Q155" s="23">
        <f t="shared" si="6"/>
        <v>0</v>
      </c>
    </row>
    <row r="156" spans="1:17" ht="12.75">
      <c r="A156" s="12" t="s">
        <v>227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23">
        <f t="shared" si="5"/>
        <v>0</v>
      </c>
      <c r="Q156" s="23">
        <f t="shared" si="6"/>
        <v>0</v>
      </c>
    </row>
    <row r="157" spans="1:17" ht="25.5">
      <c r="A157" s="12" t="s">
        <v>228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23">
        <f t="shared" si="5"/>
        <v>0</v>
      </c>
      <c r="Q157" s="23">
        <f t="shared" si="6"/>
        <v>0</v>
      </c>
    </row>
    <row r="158" spans="1:17" ht="25.5">
      <c r="A158" s="12" t="s">
        <v>229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23">
        <f t="shared" si="5"/>
        <v>0</v>
      </c>
      <c r="Q158" s="23">
        <f t="shared" si="6"/>
        <v>0</v>
      </c>
    </row>
    <row r="159" spans="1:17" ht="12.75">
      <c r="A159" s="12" t="s">
        <v>230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23">
        <f t="shared" si="5"/>
        <v>0</v>
      </c>
      <c r="Q159" s="23">
        <f t="shared" si="6"/>
        <v>0</v>
      </c>
    </row>
    <row r="160" spans="1:17" ht="12.75">
      <c r="A160" s="12" t="s">
        <v>231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23">
        <f t="shared" si="5"/>
        <v>0</v>
      </c>
      <c r="Q160" s="23">
        <f t="shared" si="6"/>
        <v>0</v>
      </c>
    </row>
    <row r="161" spans="1:17" ht="25.5">
      <c r="A161" s="12" t="s">
        <v>232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23">
        <f t="shared" si="5"/>
        <v>0</v>
      </c>
      <c r="Q161" s="23">
        <f t="shared" si="6"/>
        <v>0</v>
      </c>
    </row>
    <row r="162" spans="1:17" ht="12.75">
      <c r="A162" s="12" t="s">
        <v>233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23">
        <f t="shared" si="5"/>
        <v>0</v>
      </c>
      <c r="Q162" s="23">
        <f t="shared" si="6"/>
        <v>0</v>
      </c>
    </row>
    <row r="163" spans="1:17" ht="31.5">
      <c r="A163" s="8" t="s">
        <v>367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f t="shared" si="5"/>
        <v>0</v>
      </c>
      <c r="Q163" s="9">
        <f t="shared" si="6"/>
        <v>0</v>
      </c>
    </row>
    <row r="164" spans="1:17" ht="38.25">
      <c r="A164" s="6" t="s">
        <v>234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20">
        <f t="shared" si="5"/>
        <v>0</v>
      </c>
      <c r="Q164" s="20">
        <f t="shared" si="6"/>
        <v>0</v>
      </c>
    </row>
    <row r="165" spans="1:17" ht="38.25">
      <c r="A165" s="6" t="s">
        <v>235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20">
        <f t="shared" si="5"/>
        <v>0</v>
      </c>
      <c r="Q165" s="20">
        <f t="shared" si="6"/>
        <v>0</v>
      </c>
    </row>
    <row r="166" spans="1:17" ht="38.25">
      <c r="A166" s="6" t="s">
        <v>236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20">
        <f t="shared" si="5"/>
        <v>0</v>
      </c>
      <c r="Q166" s="20">
        <f t="shared" si="6"/>
        <v>0</v>
      </c>
    </row>
    <row r="167" spans="1:17" ht="38.25">
      <c r="A167" s="6" t="s">
        <v>368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20">
        <f t="shared" si="5"/>
        <v>0</v>
      </c>
      <c r="Q167" s="20">
        <f t="shared" si="6"/>
        <v>0</v>
      </c>
    </row>
    <row r="168" spans="1:17" ht="12.75">
      <c r="A168" s="12" t="s">
        <v>237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23">
        <f t="shared" si="5"/>
        <v>0</v>
      </c>
      <c r="Q168" s="23">
        <f t="shared" si="6"/>
        <v>0</v>
      </c>
    </row>
    <row r="169" spans="1:17" ht="12.75">
      <c r="A169" s="12" t="s">
        <v>238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23">
        <f t="shared" si="5"/>
        <v>0</v>
      </c>
      <c r="Q169" s="23">
        <f t="shared" si="6"/>
        <v>0</v>
      </c>
    </row>
    <row r="170" spans="1:17" ht="12.75">
      <c r="A170" s="12" t="s">
        <v>239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23">
        <f t="shared" si="5"/>
        <v>0</v>
      </c>
      <c r="Q170" s="23">
        <f t="shared" si="6"/>
        <v>0</v>
      </c>
    </row>
    <row r="171" spans="1:17" ht="12.75">
      <c r="A171" s="12" t="s">
        <v>240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23">
        <f t="shared" si="5"/>
        <v>0</v>
      </c>
      <c r="Q171" s="23">
        <f t="shared" si="6"/>
        <v>0</v>
      </c>
    </row>
    <row r="172" spans="1:17" ht="12.75">
      <c r="A172" s="12" t="s">
        <v>241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23">
        <f t="shared" si="5"/>
        <v>0</v>
      </c>
      <c r="Q172" s="23">
        <f t="shared" si="6"/>
        <v>0</v>
      </c>
    </row>
    <row r="173" spans="1:17" ht="25.5">
      <c r="A173" s="12" t="s">
        <v>242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23">
        <f t="shared" si="5"/>
        <v>0</v>
      </c>
      <c r="Q173" s="23">
        <f t="shared" si="6"/>
        <v>0</v>
      </c>
    </row>
    <row r="174" spans="1:17" ht="25.5">
      <c r="A174" s="12" t="s">
        <v>243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23">
        <f t="shared" si="5"/>
        <v>0</v>
      </c>
      <c r="Q174" s="23">
        <f t="shared" si="6"/>
        <v>0</v>
      </c>
    </row>
    <row r="175" spans="1:17" ht="12.75">
      <c r="A175" s="12" t="s">
        <v>244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23">
        <f t="shared" si="5"/>
        <v>0</v>
      </c>
      <c r="Q175" s="23">
        <f t="shared" si="6"/>
        <v>0</v>
      </c>
    </row>
    <row r="176" spans="1:17" ht="12.75">
      <c r="A176" s="12" t="s">
        <v>245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23">
        <f t="shared" si="5"/>
        <v>0</v>
      </c>
      <c r="Q176" s="23">
        <f t="shared" si="6"/>
        <v>0</v>
      </c>
    </row>
    <row r="177" spans="1:17" ht="25.5">
      <c r="A177" s="6" t="s">
        <v>369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20">
        <f t="shared" si="5"/>
        <v>0</v>
      </c>
      <c r="Q177" s="20">
        <f t="shared" si="6"/>
        <v>0</v>
      </c>
    </row>
    <row r="178" spans="1:17" ht="12.75">
      <c r="A178" s="12" t="s">
        <v>246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23">
        <f t="shared" si="5"/>
        <v>0</v>
      </c>
      <c r="Q178" s="23">
        <f t="shared" si="6"/>
        <v>0</v>
      </c>
    </row>
    <row r="179" spans="1:17" ht="12.75">
      <c r="A179" s="12" t="s">
        <v>247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23">
        <f t="shared" si="5"/>
        <v>0</v>
      </c>
      <c r="Q179" s="23">
        <f t="shared" si="6"/>
        <v>0</v>
      </c>
    </row>
    <row r="180" spans="1:17" ht="12.75">
      <c r="A180" s="12" t="s">
        <v>248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23">
        <f t="shared" si="5"/>
        <v>0</v>
      </c>
      <c r="Q180" s="23">
        <f t="shared" si="6"/>
        <v>0</v>
      </c>
    </row>
    <row r="181" spans="1:17" ht="12.75">
      <c r="A181" s="12" t="s">
        <v>249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23">
        <f t="shared" si="5"/>
        <v>0</v>
      </c>
      <c r="Q181" s="23">
        <f t="shared" si="6"/>
        <v>0</v>
      </c>
    </row>
    <row r="182" spans="1:17" ht="12.75">
      <c r="A182" s="12" t="s">
        <v>250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23">
        <f t="shared" si="5"/>
        <v>0</v>
      </c>
      <c r="Q182" s="23">
        <f t="shared" si="6"/>
        <v>0</v>
      </c>
    </row>
    <row r="183" spans="1:17" ht="25.5">
      <c r="A183" s="12" t="s">
        <v>251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23">
        <f t="shared" si="5"/>
        <v>0</v>
      </c>
      <c r="Q183" s="23">
        <f t="shared" si="6"/>
        <v>0</v>
      </c>
    </row>
    <row r="184" spans="1:17" ht="25.5">
      <c r="A184" s="12" t="s">
        <v>252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23">
        <f t="shared" si="5"/>
        <v>0</v>
      </c>
      <c r="Q184" s="23">
        <f t="shared" si="6"/>
        <v>0</v>
      </c>
    </row>
    <row r="185" spans="1:17" ht="12.75">
      <c r="A185" s="12" t="s">
        <v>253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23">
        <f t="shared" si="5"/>
        <v>0</v>
      </c>
      <c r="Q185" s="23">
        <f t="shared" si="6"/>
        <v>0</v>
      </c>
    </row>
    <row r="186" spans="1:17" ht="12.75">
      <c r="A186" s="12" t="s">
        <v>254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23">
        <f t="shared" si="5"/>
        <v>0</v>
      </c>
      <c r="Q186" s="23">
        <f t="shared" si="6"/>
        <v>0</v>
      </c>
    </row>
    <row r="187" spans="1:17" ht="25.5">
      <c r="A187" s="12" t="s">
        <v>255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23">
        <f t="shared" si="5"/>
        <v>0</v>
      </c>
      <c r="Q187" s="23">
        <f t="shared" si="6"/>
        <v>0</v>
      </c>
    </row>
    <row r="188" spans="1:17" ht="12.75">
      <c r="A188" s="12" t="s">
        <v>256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23">
        <f t="shared" si="5"/>
        <v>0</v>
      </c>
      <c r="Q188" s="23">
        <f t="shared" si="6"/>
        <v>0</v>
      </c>
    </row>
    <row r="189" spans="1:17" ht="31.5">
      <c r="A189" s="8" t="s">
        <v>370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5"/>
        <v>0</v>
      </c>
      <c r="Q189" s="9">
        <f t="shared" si="6"/>
        <v>0</v>
      </c>
    </row>
    <row r="190" spans="1:17" ht="16.5">
      <c r="A190" s="28" t="s">
        <v>371</v>
      </c>
      <c r="B190" s="29">
        <f>SUM(B28+B44+B117+B131+B137+B163+B189)</f>
        <v>1207906921</v>
      </c>
      <c r="C190" s="29">
        <f>SUM(C28+C44+C117+C131+C137+C163+C189)</f>
        <v>1354977995</v>
      </c>
      <c r="D190" s="29">
        <f>SUM(D28+D44+D117+D131+D137+D163+D189)</f>
        <v>1200000</v>
      </c>
      <c r="E190" s="29">
        <f>SUM(E28+E44+E117+E131+E137+E163+E189)</f>
        <v>1200000</v>
      </c>
      <c r="F190" s="29">
        <f>SUM(F28+F44+F117+F131+F137+F163+F189)</f>
        <v>15461564</v>
      </c>
      <c r="G190" s="29">
        <f aca="true" t="shared" si="7" ref="G190:O190">SUM(G28+G44+G117+G131+G137+G163+G189)</f>
        <v>15461564</v>
      </c>
      <c r="H190" s="29">
        <f>SUM(H28+H44+H117+H131+H137+H163+H189)</f>
        <v>13552800</v>
      </c>
      <c r="I190" s="29">
        <f t="shared" si="7"/>
        <v>13552800</v>
      </c>
      <c r="J190" s="29"/>
      <c r="K190" s="29"/>
      <c r="L190" s="29">
        <f>SUM(L28+L44+L117+L131+L137+L163+L189)</f>
        <v>11202067</v>
      </c>
      <c r="M190" s="29">
        <f t="shared" si="7"/>
        <v>11202067</v>
      </c>
      <c r="N190" s="29">
        <f>SUM(N28+N44+N117+N131+N137+N163+N189)</f>
        <v>500000</v>
      </c>
      <c r="O190" s="29">
        <f t="shared" si="7"/>
        <v>500000</v>
      </c>
      <c r="P190" s="29">
        <f t="shared" si="5"/>
        <v>1249823352</v>
      </c>
      <c r="Q190" s="29">
        <f t="shared" si="6"/>
        <v>1396894426</v>
      </c>
    </row>
    <row r="191" spans="1:17" ht="25.5">
      <c r="A191" s="6" t="s">
        <v>274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0">
        <f t="shared" si="5"/>
        <v>0</v>
      </c>
      <c r="Q191" s="20">
        <f t="shared" si="6"/>
        <v>0</v>
      </c>
    </row>
    <row r="192" spans="1:17" ht="25.5">
      <c r="A192" s="6" t="s">
        <v>275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0">
        <f t="shared" si="5"/>
        <v>0</v>
      </c>
      <c r="Q192" s="20">
        <f t="shared" si="6"/>
        <v>0</v>
      </c>
    </row>
    <row r="193" spans="1:17" ht="25.5">
      <c r="A193" s="6" t="s">
        <v>276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0">
        <f t="shared" si="5"/>
        <v>0</v>
      </c>
      <c r="Q193" s="20">
        <f t="shared" si="6"/>
        <v>0</v>
      </c>
    </row>
    <row r="194" spans="1:17" ht="25.5">
      <c r="A194" s="6" t="s">
        <v>277</v>
      </c>
      <c r="B194" s="7">
        <v>397502939</v>
      </c>
      <c r="C194" s="7">
        <v>397502939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20">
        <f t="shared" si="5"/>
        <v>397502939</v>
      </c>
      <c r="Q194" s="20">
        <f t="shared" si="6"/>
        <v>397502939</v>
      </c>
    </row>
    <row r="195" spans="1:17" ht="25.5">
      <c r="A195" s="6" t="s">
        <v>278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20">
        <f t="shared" si="5"/>
        <v>0</v>
      </c>
      <c r="Q195" s="20">
        <f t="shared" si="6"/>
        <v>0</v>
      </c>
    </row>
    <row r="196" spans="1:17" ht="25.5">
      <c r="A196" s="6" t="s">
        <v>279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20">
        <f t="shared" si="5"/>
        <v>0</v>
      </c>
      <c r="Q196" s="20">
        <f t="shared" si="6"/>
        <v>0</v>
      </c>
    </row>
    <row r="197" spans="1:17" ht="25.5">
      <c r="A197" s="6" t="s">
        <v>280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20">
        <f t="shared" si="5"/>
        <v>0</v>
      </c>
      <c r="Q197" s="20">
        <f t="shared" si="6"/>
        <v>0</v>
      </c>
    </row>
    <row r="198" spans="1:17" ht="25.5">
      <c r="A198" s="30" t="s">
        <v>281</v>
      </c>
      <c r="B198" s="7">
        <v>12599085</v>
      </c>
      <c r="C198" s="7">
        <v>12599085</v>
      </c>
      <c r="D198" s="7">
        <v>5640215</v>
      </c>
      <c r="E198" s="7">
        <v>5640215</v>
      </c>
      <c r="F198" s="7">
        <v>470287</v>
      </c>
      <c r="G198" s="7">
        <v>470287</v>
      </c>
      <c r="H198" s="7">
        <v>993388</v>
      </c>
      <c r="I198" s="7">
        <v>993388</v>
      </c>
      <c r="J198" s="7">
        <v>239</v>
      </c>
      <c r="K198" s="7">
        <v>239</v>
      </c>
      <c r="L198" s="7">
        <v>791489</v>
      </c>
      <c r="M198" s="7">
        <v>791489</v>
      </c>
      <c r="N198" s="7">
        <v>197847</v>
      </c>
      <c r="O198" s="7">
        <v>197847</v>
      </c>
      <c r="P198" s="20">
        <f aca="true" t="shared" si="8" ref="P198:P215">B198+D198+F198+H198+J198+L198+N198</f>
        <v>20692550</v>
      </c>
      <c r="Q198" s="20">
        <f aca="true" t="shared" si="9" ref="Q198:Q215">C198+E198+G198+I198+M198+O198+K198</f>
        <v>20692550</v>
      </c>
    </row>
    <row r="199" spans="1:17" ht="25.5">
      <c r="A199" s="6" t="s">
        <v>282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20">
        <f t="shared" si="8"/>
        <v>0</v>
      </c>
      <c r="Q199" s="20">
        <f t="shared" si="9"/>
        <v>0</v>
      </c>
    </row>
    <row r="200" spans="1:17" ht="12.75">
      <c r="A200" s="6" t="s">
        <v>283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20">
        <f t="shared" si="8"/>
        <v>0</v>
      </c>
      <c r="Q200" s="20">
        <f t="shared" si="9"/>
        <v>0</v>
      </c>
    </row>
    <row r="201" spans="1:17" ht="25.5">
      <c r="A201" s="6" t="s">
        <v>284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20">
        <f t="shared" si="8"/>
        <v>0</v>
      </c>
      <c r="Q201" s="20">
        <f t="shared" si="9"/>
        <v>0</v>
      </c>
    </row>
    <row r="202" spans="1:17" ht="12.75">
      <c r="A202" s="30" t="s">
        <v>285</v>
      </c>
      <c r="B202" s="7"/>
      <c r="C202" s="7"/>
      <c r="D202" s="7">
        <v>144892689</v>
      </c>
      <c r="E202" s="65">
        <v>144511689</v>
      </c>
      <c r="F202" s="7">
        <v>209958994</v>
      </c>
      <c r="G202" s="7">
        <v>209958994</v>
      </c>
      <c r="H202" s="7">
        <v>62349427</v>
      </c>
      <c r="I202" s="7">
        <v>62349427</v>
      </c>
      <c r="J202" s="7">
        <v>8019711</v>
      </c>
      <c r="K202" s="7">
        <v>8019711</v>
      </c>
      <c r="L202" s="7">
        <v>13194487</v>
      </c>
      <c r="M202" s="7">
        <v>13194487</v>
      </c>
      <c r="N202" s="7">
        <v>27700437</v>
      </c>
      <c r="O202" s="7">
        <v>27700437</v>
      </c>
      <c r="P202" s="20">
        <f t="shared" si="8"/>
        <v>466115745</v>
      </c>
      <c r="Q202" s="20">
        <f t="shared" si="9"/>
        <v>465734745</v>
      </c>
    </row>
    <row r="203" spans="1:17" ht="12.75">
      <c r="A203" s="6" t="s">
        <v>286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20">
        <f t="shared" si="8"/>
        <v>0</v>
      </c>
      <c r="Q203" s="20">
        <f t="shared" si="9"/>
        <v>0</v>
      </c>
    </row>
    <row r="204" spans="1:17" ht="25.5">
      <c r="A204" s="6" t="s">
        <v>287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20">
        <f t="shared" si="8"/>
        <v>0</v>
      </c>
      <c r="Q204" s="20">
        <f t="shared" si="9"/>
        <v>0</v>
      </c>
    </row>
    <row r="205" spans="1:17" ht="25.5">
      <c r="A205" s="6" t="s">
        <v>288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20">
        <f t="shared" si="8"/>
        <v>0</v>
      </c>
      <c r="Q205" s="20">
        <f t="shared" si="9"/>
        <v>0</v>
      </c>
    </row>
    <row r="206" spans="1:17" ht="25.5">
      <c r="A206" s="6" t="s">
        <v>289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20">
        <f t="shared" si="8"/>
        <v>0</v>
      </c>
      <c r="Q206" s="20">
        <f t="shared" si="9"/>
        <v>0</v>
      </c>
    </row>
    <row r="207" spans="1:17" ht="25.5">
      <c r="A207" s="6" t="s">
        <v>290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20">
        <f t="shared" si="8"/>
        <v>0</v>
      </c>
      <c r="Q207" s="20">
        <f t="shared" si="9"/>
        <v>0</v>
      </c>
    </row>
    <row r="208" spans="1:17" ht="25.5">
      <c r="A208" s="6" t="s">
        <v>291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20">
        <f t="shared" si="8"/>
        <v>0</v>
      </c>
      <c r="Q208" s="20">
        <f t="shared" si="9"/>
        <v>0</v>
      </c>
    </row>
    <row r="209" spans="1:17" ht="12.75">
      <c r="A209" s="6" t="s">
        <v>292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20">
        <f t="shared" si="8"/>
        <v>0</v>
      </c>
      <c r="Q209" s="20">
        <f t="shared" si="9"/>
        <v>0</v>
      </c>
    </row>
    <row r="210" spans="1:17" ht="38.25">
      <c r="A210" s="6" t="s">
        <v>293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20">
        <f t="shared" si="8"/>
        <v>0</v>
      </c>
      <c r="Q210" s="20">
        <f t="shared" si="9"/>
        <v>0</v>
      </c>
    </row>
    <row r="211" spans="1:17" ht="25.5">
      <c r="A211" s="6" t="s">
        <v>294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20">
        <f t="shared" si="8"/>
        <v>0</v>
      </c>
      <c r="Q211" s="20">
        <f t="shared" si="9"/>
        <v>0</v>
      </c>
    </row>
    <row r="212" spans="1:17" ht="25.5">
      <c r="A212" s="6" t="s">
        <v>295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20">
        <f t="shared" si="8"/>
        <v>0</v>
      </c>
      <c r="Q212" s="20">
        <f t="shared" si="9"/>
        <v>0</v>
      </c>
    </row>
    <row r="213" spans="1:17" ht="12.75">
      <c r="A213" s="6" t="s">
        <v>296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20">
        <f t="shared" si="8"/>
        <v>0</v>
      </c>
      <c r="Q213" s="20">
        <f t="shared" si="9"/>
        <v>0</v>
      </c>
    </row>
    <row r="214" spans="1:17" ht="15.75">
      <c r="A214" s="13" t="s">
        <v>372</v>
      </c>
      <c r="B214" s="14">
        <f>SUM(B191:B213)</f>
        <v>410102024</v>
      </c>
      <c r="C214" s="14">
        <f>SUM(C191:C213)</f>
        <v>410102024</v>
      </c>
      <c r="D214" s="14">
        <f>SUM(D191:D213)</f>
        <v>150532904</v>
      </c>
      <c r="E214" s="14">
        <f>SUM(E191:E213)</f>
        <v>150151904</v>
      </c>
      <c r="F214" s="14">
        <f>SUM(F191:F213)</f>
        <v>210429281</v>
      </c>
      <c r="G214" s="14">
        <f aca="true" t="shared" si="10" ref="G214:O214">SUM(G191:G213)</f>
        <v>210429281</v>
      </c>
      <c r="H214" s="14">
        <f>SUM(H191:H213)</f>
        <v>63342815</v>
      </c>
      <c r="I214" s="14">
        <f t="shared" si="10"/>
        <v>63342815</v>
      </c>
      <c r="J214" s="14">
        <f>SUM(J191:J213)</f>
        <v>8019950</v>
      </c>
      <c r="K214" s="14">
        <f t="shared" si="10"/>
        <v>8019950</v>
      </c>
      <c r="L214" s="14">
        <f>SUM(L191:L213)</f>
        <v>13985976</v>
      </c>
      <c r="M214" s="14">
        <f t="shared" si="10"/>
        <v>13985976</v>
      </c>
      <c r="N214" s="14">
        <f>SUM(N191:N213)</f>
        <v>27898284</v>
      </c>
      <c r="O214" s="14">
        <f t="shared" si="10"/>
        <v>27898284</v>
      </c>
      <c r="P214" s="14">
        <f t="shared" si="8"/>
        <v>884311234</v>
      </c>
      <c r="Q214" s="14">
        <f t="shared" si="9"/>
        <v>883930234</v>
      </c>
    </row>
    <row r="215" spans="1:17" ht="16.5">
      <c r="A215" s="15" t="s">
        <v>373</v>
      </c>
      <c r="B215" s="16">
        <f>SUM(B190+B214)</f>
        <v>1618008945</v>
      </c>
      <c r="C215" s="16">
        <f>SUM(C190+C214)</f>
        <v>1765080019</v>
      </c>
      <c r="D215" s="16">
        <f>SUM(D190+D214)</f>
        <v>151732904</v>
      </c>
      <c r="E215" s="16">
        <f>SUM(E190+E214)</f>
        <v>151351904</v>
      </c>
      <c r="F215" s="16">
        <f>SUM(F190+F214)</f>
        <v>225890845</v>
      </c>
      <c r="G215" s="16">
        <f aca="true" t="shared" si="11" ref="G215:O215">SUM(G190+G214)</f>
        <v>225890845</v>
      </c>
      <c r="H215" s="16">
        <f>SUM(H190+H214)</f>
        <v>76895615</v>
      </c>
      <c r="I215" s="16">
        <f t="shared" si="11"/>
        <v>76895615</v>
      </c>
      <c r="J215" s="16">
        <f>SUM(J190+J214)</f>
        <v>8019950</v>
      </c>
      <c r="K215" s="16">
        <f t="shared" si="11"/>
        <v>8019950</v>
      </c>
      <c r="L215" s="16">
        <f>SUM(L190+L214)</f>
        <v>25188043</v>
      </c>
      <c r="M215" s="16">
        <f t="shared" si="11"/>
        <v>25188043</v>
      </c>
      <c r="N215" s="16">
        <f>SUM(N190+N214)</f>
        <v>28398284</v>
      </c>
      <c r="O215" s="16">
        <f t="shared" si="11"/>
        <v>28398284</v>
      </c>
      <c r="P215" s="16">
        <f t="shared" si="8"/>
        <v>2134134586</v>
      </c>
      <c r="Q215" s="16">
        <f t="shared" si="9"/>
        <v>2280824660</v>
      </c>
    </row>
    <row r="216" spans="1:17" ht="12.75">
      <c r="A216" s="3"/>
      <c r="B216" s="3"/>
      <c r="C216" s="67"/>
      <c r="D216" s="3"/>
      <c r="E216" s="67"/>
      <c r="F216" s="3"/>
      <c r="G216" s="67"/>
      <c r="H216" s="3"/>
      <c r="I216" s="67"/>
      <c r="J216" s="3"/>
      <c r="K216" s="67"/>
      <c r="L216" s="3"/>
      <c r="M216" s="67"/>
      <c r="N216" s="3"/>
      <c r="O216" s="67"/>
      <c r="P216" s="3"/>
      <c r="Q216" s="67"/>
    </row>
    <row r="217" spans="1:17" ht="12.75">
      <c r="A217" s="3"/>
      <c r="B217" s="3"/>
      <c r="C217" s="67"/>
      <c r="D217" s="3"/>
      <c r="E217" s="67"/>
      <c r="F217" s="3"/>
      <c r="G217" s="67"/>
      <c r="H217" s="3"/>
      <c r="I217" s="67"/>
      <c r="J217" s="3"/>
      <c r="K217" s="67"/>
      <c r="L217" s="3"/>
      <c r="M217" s="67"/>
      <c r="N217" s="3"/>
      <c r="O217" s="67"/>
      <c r="P217" s="3"/>
      <c r="Q217" s="67"/>
    </row>
    <row r="218" spans="1:17" ht="12.75">
      <c r="A218" s="3"/>
      <c r="B218" s="3"/>
      <c r="C218" s="67"/>
      <c r="D218" s="3"/>
      <c r="E218" s="67"/>
      <c r="F218" s="3"/>
      <c r="G218" s="67"/>
      <c r="H218" s="3"/>
      <c r="I218" s="67"/>
      <c r="J218" s="3"/>
      <c r="K218" s="67"/>
      <c r="L218" s="3"/>
      <c r="M218" s="67"/>
      <c r="N218" s="68"/>
      <c r="O218" s="68"/>
      <c r="P218" s="69"/>
      <c r="Q218" s="69"/>
    </row>
    <row r="219" spans="1:17" ht="12.75">
      <c r="A219" s="3"/>
      <c r="B219" s="3"/>
      <c r="C219" s="67"/>
      <c r="D219" s="3"/>
      <c r="E219" s="67"/>
      <c r="F219" s="3"/>
      <c r="G219" s="67"/>
      <c r="H219" s="3"/>
      <c r="I219" s="67"/>
      <c r="J219" s="3"/>
      <c r="K219" s="67"/>
      <c r="L219" s="3"/>
      <c r="M219" s="67"/>
      <c r="N219" s="68"/>
      <c r="O219" s="68"/>
      <c r="P219" s="69"/>
      <c r="Q219" s="69"/>
    </row>
    <row r="220" spans="1:17" ht="15.75">
      <c r="A220" s="3"/>
      <c r="B220" s="18"/>
      <c r="C220" s="18"/>
      <c r="D220" s="3"/>
      <c r="E220" s="67"/>
      <c r="F220" s="3"/>
      <c r="G220" s="67"/>
      <c r="H220" s="18"/>
      <c r="I220" s="67"/>
      <c r="J220" s="3"/>
      <c r="K220" s="67"/>
      <c r="L220" s="3"/>
      <c r="M220" s="67"/>
      <c r="N220" s="68"/>
      <c r="O220" s="68"/>
      <c r="P220" s="70"/>
      <c r="Q220" s="70"/>
    </row>
    <row r="221" spans="2:3" ht="12.75">
      <c r="B221" s="1"/>
      <c r="C221" s="1"/>
    </row>
    <row r="222" ht="12.75">
      <c r="C222" s="1"/>
    </row>
  </sheetData>
  <sheetProtection/>
  <printOptions/>
  <pageMargins left="0.75" right="0.75" top="1" bottom="1" header="0.5" footer="0.5"/>
  <pageSetup horizontalDpi="300" verticalDpi="300" orientation="landscape" paperSize="8" scale="51" r:id="rId2"/>
  <headerFooter alignWithMargins="0">
    <oddHeader>&amp;C
&amp;RÉrték típus: Forint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" sqref="B11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  <col min="8" max="8" width="10.125" style="0" bestFit="1" customWidth="1"/>
  </cols>
  <sheetData>
    <row r="1" spans="1:5" ht="18">
      <c r="A1" s="2" t="s">
        <v>398</v>
      </c>
      <c r="B1" s="3"/>
      <c r="C1" s="3"/>
      <c r="D1" s="3"/>
      <c r="E1" s="3" t="s">
        <v>409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402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4" t="s">
        <v>336</v>
      </c>
    </row>
    <row r="6" spans="1:5" ht="12.75">
      <c r="A6" s="6" t="s">
        <v>297</v>
      </c>
      <c r="B6" s="62">
        <v>124834760</v>
      </c>
      <c r="C6" s="65"/>
      <c r="D6" s="7">
        <v>0</v>
      </c>
      <c r="E6" s="7">
        <f aca="true" t="shared" si="0" ref="E6:E13">SUM(B6:D6)</f>
        <v>124834760</v>
      </c>
    </row>
    <row r="7" spans="1:5" ht="25.5">
      <c r="A7" s="6" t="s">
        <v>298</v>
      </c>
      <c r="B7" s="62">
        <v>18947938</v>
      </c>
      <c r="C7" s="65"/>
      <c r="D7" s="7">
        <v>0</v>
      </c>
      <c r="E7" s="7">
        <f t="shared" si="0"/>
        <v>18947938</v>
      </c>
    </row>
    <row r="8" spans="1:5" ht="12.75">
      <c r="A8" s="6" t="s">
        <v>299</v>
      </c>
      <c r="B8" s="62">
        <v>361638985</v>
      </c>
      <c r="C8" s="65"/>
      <c r="D8" s="7">
        <v>0</v>
      </c>
      <c r="E8" s="7">
        <f t="shared" si="0"/>
        <v>361638985</v>
      </c>
    </row>
    <row r="9" spans="1:5" ht="12.75">
      <c r="A9" s="6" t="s">
        <v>306</v>
      </c>
      <c r="B9" s="62">
        <v>22000000</v>
      </c>
      <c r="C9" s="7">
        <v>0</v>
      </c>
      <c r="D9" s="7">
        <v>0</v>
      </c>
      <c r="E9" s="7">
        <f t="shared" si="0"/>
        <v>22000000</v>
      </c>
    </row>
    <row r="10" spans="1:5" ht="12.75">
      <c r="A10" s="6" t="s">
        <v>315</v>
      </c>
      <c r="B10" s="62">
        <v>210493211</v>
      </c>
      <c r="C10" s="7">
        <v>0</v>
      </c>
      <c r="D10" s="7">
        <v>0</v>
      </c>
      <c r="E10" s="7">
        <f t="shared" si="0"/>
        <v>210493211</v>
      </c>
    </row>
    <row r="11" spans="1:5" ht="12.75">
      <c r="A11" s="6" t="s">
        <v>317</v>
      </c>
      <c r="B11" s="62">
        <v>256461189</v>
      </c>
      <c r="C11" s="7">
        <v>0</v>
      </c>
      <c r="D11" s="7">
        <v>0</v>
      </c>
      <c r="E11" s="7">
        <f t="shared" si="0"/>
        <v>256461189</v>
      </c>
    </row>
    <row r="12" spans="1:5" ht="12.75">
      <c r="A12" s="6" t="s">
        <v>318</v>
      </c>
      <c r="B12" s="62">
        <v>45465000</v>
      </c>
      <c r="C12" s="7">
        <v>0</v>
      </c>
      <c r="D12" s="7">
        <v>0</v>
      </c>
      <c r="E12" s="7">
        <f t="shared" si="0"/>
        <v>45465000</v>
      </c>
    </row>
    <row r="13" spans="1:5" ht="12.75">
      <c r="A13" s="6" t="s">
        <v>325</v>
      </c>
      <c r="B13" s="7">
        <v>0</v>
      </c>
      <c r="C13" s="7">
        <v>0</v>
      </c>
      <c r="D13" s="7">
        <v>0</v>
      </c>
      <c r="E13" s="7">
        <f t="shared" si="0"/>
        <v>0</v>
      </c>
    </row>
    <row r="14" spans="1:5" ht="15.75">
      <c r="A14" s="13" t="s">
        <v>326</v>
      </c>
      <c r="B14" s="14">
        <f>SUM(B6:B13)</f>
        <v>1039841083</v>
      </c>
      <c r="C14" s="14">
        <f>SUM(C6:C13)</f>
        <v>0</v>
      </c>
      <c r="D14" s="14">
        <f>SUM(D6:D13)</f>
        <v>0</v>
      </c>
      <c r="E14" s="14">
        <f>SUM(E6:E13)</f>
        <v>1039841083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7">
        <v>240000000</v>
      </c>
      <c r="C18" s="6"/>
      <c r="D18" s="6"/>
      <c r="E18" s="7">
        <f t="shared" si="1"/>
        <v>240000000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2">
        <v>19504191</v>
      </c>
      <c r="C25" s="7">
        <v>0</v>
      </c>
      <c r="D25" s="7">
        <v>0</v>
      </c>
      <c r="E25" s="7">
        <f t="shared" si="1"/>
        <v>19504191</v>
      </c>
    </row>
    <row r="26" spans="1:5" ht="25.5">
      <c r="A26" s="6" t="s">
        <v>263</v>
      </c>
      <c r="B26" s="62">
        <v>465734745</v>
      </c>
      <c r="C26" s="7">
        <v>0</v>
      </c>
      <c r="D26" s="7">
        <v>0</v>
      </c>
      <c r="E26" s="7">
        <f t="shared" si="1"/>
        <v>465734745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725238936</v>
      </c>
      <c r="C39" s="14">
        <f>SUM(C15:C38)</f>
        <v>0</v>
      </c>
      <c r="D39" s="14">
        <f>SUM(D15:D38)</f>
        <v>0</v>
      </c>
      <c r="E39" s="14">
        <f>SUM(E15:E38)</f>
        <v>725238936</v>
      </c>
    </row>
    <row r="40" spans="1:5" ht="21.75" customHeight="1">
      <c r="A40" s="15" t="s">
        <v>335</v>
      </c>
      <c r="B40" s="16">
        <f>SUM(B39+B14)</f>
        <v>1765080019</v>
      </c>
      <c r="C40" s="16">
        <f>SUM(C39+C14)</f>
        <v>0</v>
      </c>
      <c r="D40" s="16">
        <f>SUM(D39+D14)</f>
        <v>0</v>
      </c>
      <c r="E40" s="16">
        <f>SUM(E39+E14)</f>
        <v>1765080019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4" t="s">
        <v>336</v>
      </c>
    </row>
    <row r="44" spans="1:5" ht="25.5">
      <c r="A44" s="6" t="s">
        <v>348</v>
      </c>
      <c r="B44" s="63">
        <v>620286313</v>
      </c>
      <c r="C44" s="32">
        <v>0</v>
      </c>
      <c r="D44" s="32">
        <v>0</v>
      </c>
      <c r="E44" s="33">
        <f aca="true" t="shared" si="2" ref="E44:E50">SUM(B44:D44)</f>
        <v>620286313</v>
      </c>
    </row>
    <row r="45" spans="1:5" ht="25.5">
      <c r="A45" s="6" t="s">
        <v>352</v>
      </c>
      <c r="B45" s="63">
        <v>27702000</v>
      </c>
      <c r="C45" s="32">
        <v>0</v>
      </c>
      <c r="D45" s="32">
        <v>0</v>
      </c>
      <c r="E45" s="33">
        <f t="shared" si="2"/>
        <v>27702000</v>
      </c>
    </row>
    <row r="46" spans="1:5" ht="12.75">
      <c r="A46" s="6" t="s">
        <v>362</v>
      </c>
      <c r="B46" s="61">
        <v>265679682</v>
      </c>
      <c r="C46" s="20">
        <v>0</v>
      </c>
      <c r="D46" s="20">
        <v>0</v>
      </c>
      <c r="E46" s="33">
        <f t="shared" si="2"/>
        <v>265679682</v>
      </c>
    </row>
    <row r="47" spans="1:8" ht="12.75">
      <c r="A47" s="6" t="s">
        <v>363</v>
      </c>
      <c r="B47" s="61">
        <v>126310000</v>
      </c>
      <c r="C47" s="61">
        <v>0</v>
      </c>
      <c r="D47" s="20">
        <v>0</v>
      </c>
      <c r="E47" s="33">
        <f t="shared" si="2"/>
        <v>126310000</v>
      </c>
      <c r="H47" s="1"/>
    </row>
    <row r="48" spans="1:5" ht="12.75">
      <c r="A48" s="6" t="s">
        <v>364</v>
      </c>
      <c r="B48" s="61">
        <v>315000000</v>
      </c>
      <c r="C48" s="20">
        <v>0</v>
      </c>
      <c r="D48" s="20">
        <v>0</v>
      </c>
      <c r="E48" s="33">
        <f t="shared" si="2"/>
        <v>315000000</v>
      </c>
    </row>
    <row r="49" spans="1:5" ht="12.75">
      <c r="A49" s="6" t="s">
        <v>367</v>
      </c>
      <c r="B49" s="63"/>
      <c r="C49" s="32">
        <v>0</v>
      </c>
      <c r="D49" s="32">
        <v>0</v>
      </c>
      <c r="E49" s="33">
        <f t="shared" si="2"/>
        <v>0</v>
      </c>
    </row>
    <row r="50" spans="1:5" ht="12.75">
      <c r="A50" s="6" t="s">
        <v>370</v>
      </c>
      <c r="B50" s="63"/>
      <c r="C50" s="32">
        <v>0</v>
      </c>
      <c r="D50" s="32">
        <v>0</v>
      </c>
      <c r="E50" s="33">
        <f t="shared" si="2"/>
        <v>0</v>
      </c>
    </row>
    <row r="51" spans="1:5" ht="16.5">
      <c r="A51" s="28" t="s">
        <v>371</v>
      </c>
      <c r="B51" s="29">
        <f>SUM(B44:B50)</f>
        <v>1354977995</v>
      </c>
      <c r="C51" s="29">
        <f>SUM(C44:C50)</f>
        <v>0</v>
      </c>
      <c r="D51" s="29">
        <f>SUM(D44:D50)</f>
        <v>0</v>
      </c>
      <c r="E51" s="29">
        <f>SUM(E44:E50)</f>
        <v>1354977995</v>
      </c>
    </row>
    <row r="52" spans="1:5" ht="25.5">
      <c r="A52" s="6" t="s">
        <v>274</v>
      </c>
      <c r="B52" s="19"/>
      <c r="C52" s="19"/>
      <c r="D52" s="19"/>
      <c r="E52" s="7">
        <v>0</v>
      </c>
    </row>
    <row r="53" spans="1:5" ht="25.5">
      <c r="A53" s="6" t="s">
        <v>275</v>
      </c>
      <c r="B53" s="19"/>
      <c r="C53" s="19"/>
      <c r="D53" s="19"/>
      <c r="E53" s="7">
        <v>0</v>
      </c>
    </row>
    <row r="54" spans="1:5" ht="25.5">
      <c r="A54" s="6" t="s">
        <v>276</v>
      </c>
      <c r="B54" s="19"/>
      <c r="C54" s="19"/>
      <c r="D54" s="19"/>
      <c r="E54" s="7">
        <v>0</v>
      </c>
    </row>
    <row r="55" spans="1:5" ht="25.5">
      <c r="A55" s="6" t="s">
        <v>394</v>
      </c>
      <c r="B55" s="63">
        <v>397502939</v>
      </c>
      <c r="C55" s="19"/>
      <c r="D55" s="19"/>
      <c r="E55" s="7">
        <v>397502939</v>
      </c>
    </row>
    <row r="56" spans="1:5" ht="25.5">
      <c r="A56" s="6" t="s">
        <v>278</v>
      </c>
      <c r="B56" s="19"/>
      <c r="C56" s="19"/>
      <c r="D56" s="19"/>
      <c r="E56" s="7">
        <v>0</v>
      </c>
    </row>
    <row r="57" spans="1:5" ht="25.5">
      <c r="A57" s="6" t="s">
        <v>279</v>
      </c>
      <c r="B57" s="19"/>
      <c r="C57" s="19"/>
      <c r="D57" s="19"/>
      <c r="E57" s="7">
        <v>0</v>
      </c>
    </row>
    <row r="58" spans="1:5" ht="25.5">
      <c r="A58" s="6" t="s">
        <v>280</v>
      </c>
      <c r="B58" s="19"/>
      <c r="C58" s="19"/>
      <c r="D58" s="19"/>
      <c r="E58" s="7">
        <v>0</v>
      </c>
    </row>
    <row r="59" spans="1:5" ht="25.5">
      <c r="A59" s="30" t="s">
        <v>281</v>
      </c>
      <c r="B59" s="63">
        <v>12599085</v>
      </c>
      <c r="C59" s="32">
        <v>0</v>
      </c>
      <c r="D59" s="32">
        <v>0</v>
      </c>
      <c r="E59" s="62">
        <v>12599085</v>
      </c>
    </row>
    <row r="60" spans="1:5" ht="25.5">
      <c r="A60" s="6" t="s">
        <v>282</v>
      </c>
      <c r="B60" s="19"/>
      <c r="C60" s="19"/>
      <c r="D60" s="19"/>
      <c r="E60" s="7">
        <v>0</v>
      </c>
    </row>
    <row r="61" spans="1:5" ht="12.75">
      <c r="A61" s="6" t="s">
        <v>283</v>
      </c>
      <c r="B61" s="19"/>
      <c r="C61" s="19"/>
      <c r="D61" s="19"/>
      <c r="E61" s="7">
        <v>0</v>
      </c>
    </row>
    <row r="62" spans="1:5" ht="25.5">
      <c r="A62" s="6" t="s">
        <v>284</v>
      </c>
      <c r="B62" s="19"/>
      <c r="C62" s="19"/>
      <c r="D62" s="19"/>
      <c r="E62" s="7">
        <v>0</v>
      </c>
    </row>
    <row r="63" spans="1:5" ht="12.75">
      <c r="A63" s="30" t="s">
        <v>285</v>
      </c>
      <c r="B63" s="19"/>
      <c r="C63" s="19"/>
      <c r="D63" s="19"/>
      <c r="E63" s="7">
        <v>0</v>
      </c>
    </row>
    <row r="64" spans="1:5" ht="12.75">
      <c r="A64" s="6" t="s">
        <v>286</v>
      </c>
      <c r="B64" s="19"/>
      <c r="C64" s="19"/>
      <c r="D64" s="19"/>
      <c r="E64" s="7">
        <v>0</v>
      </c>
    </row>
    <row r="65" spans="1:5" ht="25.5">
      <c r="A65" s="6" t="s">
        <v>287</v>
      </c>
      <c r="B65" s="19"/>
      <c r="C65" s="19"/>
      <c r="D65" s="19"/>
      <c r="E65" s="7">
        <v>0</v>
      </c>
    </row>
    <row r="66" spans="1:5" ht="25.5">
      <c r="A66" s="6" t="s">
        <v>288</v>
      </c>
      <c r="B66" s="19"/>
      <c r="C66" s="19"/>
      <c r="D66" s="19"/>
      <c r="E66" s="7">
        <v>0</v>
      </c>
    </row>
    <row r="67" spans="1:5" ht="25.5">
      <c r="A67" s="6" t="s">
        <v>289</v>
      </c>
      <c r="B67" s="19"/>
      <c r="C67" s="19"/>
      <c r="D67" s="19"/>
      <c r="E67" s="7">
        <v>0</v>
      </c>
    </row>
    <row r="68" spans="1:5" ht="25.5">
      <c r="A68" s="6" t="s">
        <v>290</v>
      </c>
      <c r="B68" s="19"/>
      <c r="C68" s="19"/>
      <c r="D68" s="19"/>
      <c r="E68" s="7">
        <v>0</v>
      </c>
    </row>
    <row r="69" spans="1:5" ht="25.5">
      <c r="A69" s="6" t="s">
        <v>291</v>
      </c>
      <c r="B69" s="19"/>
      <c r="C69" s="19"/>
      <c r="D69" s="19"/>
      <c r="E69" s="7">
        <v>0</v>
      </c>
    </row>
    <row r="70" spans="1:5" ht="12.75">
      <c r="A70" s="6" t="s">
        <v>292</v>
      </c>
      <c r="B70" s="19"/>
      <c r="C70" s="19"/>
      <c r="D70" s="19"/>
      <c r="E70" s="7">
        <v>0</v>
      </c>
    </row>
    <row r="71" spans="1:5" ht="38.25">
      <c r="A71" s="6" t="s">
        <v>293</v>
      </c>
      <c r="B71" s="19"/>
      <c r="C71" s="19"/>
      <c r="D71" s="19"/>
      <c r="E71" s="7">
        <v>0</v>
      </c>
    </row>
    <row r="72" spans="1:5" ht="25.5">
      <c r="A72" s="6" t="s">
        <v>294</v>
      </c>
      <c r="B72" s="19"/>
      <c r="C72" s="19"/>
      <c r="D72" s="19"/>
      <c r="E72" s="7">
        <v>0</v>
      </c>
    </row>
    <row r="73" spans="1:5" ht="25.5">
      <c r="A73" s="6" t="s">
        <v>295</v>
      </c>
      <c r="B73" s="19"/>
      <c r="C73" s="19"/>
      <c r="D73" s="19"/>
      <c r="E73" s="7">
        <v>0</v>
      </c>
    </row>
    <row r="74" spans="1:5" ht="12.75">
      <c r="A74" s="6" t="s">
        <v>296</v>
      </c>
      <c r="B74" s="19"/>
      <c r="C74" s="19"/>
      <c r="D74" s="19"/>
      <c r="E74" s="7">
        <v>0</v>
      </c>
    </row>
    <row r="75" spans="1:5" ht="15.75">
      <c r="A75" s="13" t="s">
        <v>372</v>
      </c>
      <c r="B75" s="34">
        <f>SUM(B52:B74)</f>
        <v>410102024</v>
      </c>
      <c r="C75" s="34">
        <f>SUM(C52:C74)</f>
        <v>0</v>
      </c>
      <c r="D75" s="34">
        <f>SUM(D52:D74)</f>
        <v>0</v>
      </c>
      <c r="E75" s="34">
        <f>SUM(E52:E74)</f>
        <v>410102024</v>
      </c>
    </row>
    <row r="76" spans="1:5" ht="16.5">
      <c r="A76" s="15" t="s">
        <v>373</v>
      </c>
      <c r="B76" s="16">
        <f>SUM(B51+B75)</f>
        <v>1765080019</v>
      </c>
      <c r="C76" s="16">
        <f>SUM(C51+C75)</f>
        <v>0</v>
      </c>
      <c r="D76" s="16">
        <f>SUM(D51+D75)</f>
        <v>0</v>
      </c>
      <c r="E76" s="16">
        <f>SUM(E51+E75)</f>
        <v>1765080019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1012275995</v>
      </c>
      <c r="C81" s="3"/>
      <c r="D81" s="35" t="s">
        <v>382</v>
      </c>
      <c r="E81" s="36">
        <f>SUM(B81+B85)</f>
        <v>1354977995</v>
      </c>
    </row>
    <row r="82" spans="1:5" ht="12.75">
      <c r="A82" s="3" t="s">
        <v>378</v>
      </c>
      <c r="B82" s="18">
        <f>SUM(E6+E7+E8+E9+E10)</f>
        <v>737914894</v>
      </c>
      <c r="C82" s="3"/>
      <c r="D82" s="37" t="s">
        <v>383</v>
      </c>
      <c r="E82" s="38">
        <f>SUM(E75)</f>
        <v>410102024</v>
      </c>
    </row>
    <row r="83" spans="1:5" ht="12.75">
      <c r="A83" s="39" t="s">
        <v>386</v>
      </c>
      <c r="B83" s="40">
        <f>SUM(B81-B82)</f>
        <v>274361101</v>
      </c>
      <c r="C83" s="3"/>
      <c r="D83" s="41" t="s">
        <v>392</v>
      </c>
      <c r="E83" s="42">
        <f>SUM(E81:E82)</f>
        <v>1765080019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342702000</v>
      </c>
      <c r="C85" s="3"/>
      <c r="D85" s="37" t="s">
        <v>384</v>
      </c>
      <c r="E85" s="38">
        <f>SUM(B82+B86)</f>
        <v>1039841083</v>
      </c>
    </row>
    <row r="86" spans="1:5" ht="12.75">
      <c r="A86" s="3" t="s">
        <v>381</v>
      </c>
      <c r="B86" s="18">
        <f>SUM(E11+E12)</f>
        <v>301926189</v>
      </c>
      <c r="C86" s="3"/>
      <c r="D86" s="37" t="s">
        <v>385</v>
      </c>
      <c r="E86" s="38">
        <f>SUM(E39)</f>
        <v>725238936</v>
      </c>
    </row>
    <row r="87" spans="1:5" ht="12.75">
      <c r="A87" s="39" t="s">
        <v>387</v>
      </c>
      <c r="B87" s="40">
        <f>SUM(B85-B86)</f>
        <v>40775811</v>
      </c>
      <c r="C87" s="3"/>
      <c r="D87" s="43" t="s">
        <v>393</v>
      </c>
      <c r="E87" s="44">
        <f>SUM(E84:E86)</f>
        <v>1765080019</v>
      </c>
    </row>
    <row r="88" spans="1:5" ht="12.75">
      <c r="A88" s="45" t="s">
        <v>388</v>
      </c>
      <c r="B88" s="46">
        <f>SUM(B83+B87)</f>
        <v>315136912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410102024</v>
      </c>
      <c r="C90" s="3"/>
      <c r="D90" s="3"/>
      <c r="E90" s="3"/>
    </row>
    <row r="91" spans="1:5" ht="12.75">
      <c r="A91" s="3" t="s">
        <v>389</v>
      </c>
      <c r="B91" s="18">
        <f>SUM(E39)</f>
        <v>725238936</v>
      </c>
      <c r="C91" s="3"/>
      <c r="D91" s="3"/>
      <c r="E91" s="3"/>
    </row>
    <row r="92" spans="1:5" ht="12.75">
      <c r="A92" s="45" t="s">
        <v>390</v>
      </c>
      <c r="B92" s="46">
        <f>SUM(B90-B91)</f>
        <v>-315136912</v>
      </c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4:E4"/>
    <mergeCell ref="A3:E3"/>
    <mergeCell ref="A79:E79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0"/>
  <sheetViews>
    <sheetView zoomScalePageLayoutView="0" workbookViewId="0" topLeftCell="A1">
      <pane xSplit="1" ySplit="5" topLeftCell="B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410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401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4" t="s">
        <v>337</v>
      </c>
    </row>
    <row r="6" spans="1:5" ht="12.75">
      <c r="A6" s="6" t="s">
        <v>297</v>
      </c>
      <c r="B6" s="7">
        <v>115180800</v>
      </c>
      <c r="C6" s="7">
        <v>0</v>
      </c>
      <c r="D6" s="7">
        <v>0</v>
      </c>
      <c r="E6" s="7">
        <f aca="true" t="shared" si="0" ref="E6:E13">SUM(B6:D6)</f>
        <v>115180800</v>
      </c>
    </row>
    <row r="7" spans="1:5" ht="25.5">
      <c r="A7" s="6" t="s">
        <v>298</v>
      </c>
      <c r="B7" s="7">
        <v>17853024</v>
      </c>
      <c r="C7" s="7"/>
      <c r="D7" s="62"/>
      <c r="E7" s="7">
        <f t="shared" si="0"/>
        <v>17853024</v>
      </c>
    </row>
    <row r="8" spans="1:5" ht="12.75">
      <c r="A8" s="6" t="s">
        <v>299</v>
      </c>
      <c r="B8" s="7">
        <v>11966080</v>
      </c>
      <c r="C8" s="7">
        <v>0</v>
      </c>
      <c r="D8" s="7">
        <v>0</v>
      </c>
      <c r="E8" s="7">
        <f t="shared" si="0"/>
        <v>11966080</v>
      </c>
    </row>
    <row r="9" spans="1:5" ht="12.75">
      <c r="A9" s="6" t="s">
        <v>306</v>
      </c>
      <c r="B9" s="47">
        <v>0</v>
      </c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>
        <v>5670000</v>
      </c>
      <c r="C10" s="7">
        <v>0</v>
      </c>
      <c r="D10" s="7">
        <v>0</v>
      </c>
      <c r="E10" s="7">
        <f t="shared" si="0"/>
        <v>5670000</v>
      </c>
    </row>
    <row r="11" spans="1:5" ht="12.75">
      <c r="A11" s="6" t="s">
        <v>317</v>
      </c>
      <c r="B11" s="7">
        <v>682000</v>
      </c>
      <c r="C11" s="7">
        <v>0</v>
      </c>
      <c r="D11" s="7">
        <v>0</v>
      </c>
      <c r="E11" s="7">
        <f t="shared" si="0"/>
        <v>682000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8">
        <v>0</v>
      </c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151351904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151351904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151351904</v>
      </c>
      <c r="C40" s="16">
        <f>SUM(C39+C14)</f>
        <v>0</v>
      </c>
      <c r="D40" s="16">
        <f>SUM(D39+D14)</f>
        <v>0</v>
      </c>
      <c r="E40" s="16">
        <f>SUM(E39+E14)</f>
        <v>151351904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4" t="s">
        <v>337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60">
        <v>1200000</v>
      </c>
      <c r="C47" s="60">
        <v>0</v>
      </c>
      <c r="D47" s="60"/>
      <c r="E47" s="50">
        <f t="shared" si="2"/>
        <v>1200000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1200000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1200000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61">
        <v>5640215</v>
      </c>
      <c r="C59" s="20"/>
      <c r="D59" s="20"/>
      <c r="E59" s="7">
        <f t="shared" si="3"/>
        <v>5640215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58">
        <v>144511689</v>
      </c>
      <c r="C63" s="20"/>
      <c r="D63" s="20"/>
      <c r="E63" s="7">
        <f t="shared" si="3"/>
        <v>144511689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150151904</v>
      </c>
      <c r="C75" s="14">
        <f>SUM(C52:C74)</f>
        <v>0</v>
      </c>
      <c r="D75" s="14">
        <f>SUM(D52:D74)</f>
        <v>0</v>
      </c>
      <c r="E75" s="14">
        <f>SUM(E52:E74)</f>
        <v>150151904</v>
      </c>
    </row>
    <row r="76" spans="1:5" ht="16.5">
      <c r="A76" s="15" t="s">
        <v>373</v>
      </c>
      <c r="B76" s="16">
        <f>SUM(B51+B75)</f>
        <v>151351904</v>
      </c>
      <c r="C76" s="16">
        <f>SUM(C51+C75)</f>
        <v>0</v>
      </c>
      <c r="D76" s="16">
        <f>SUM(D51+D75)</f>
        <v>0</v>
      </c>
      <c r="E76" s="16">
        <f>SUM(E51+E75)</f>
        <v>151351904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1200000</v>
      </c>
      <c r="C81" s="3"/>
      <c r="D81" s="35" t="s">
        <v>382</v>
      </c>
      <c r="E81" s="36">
        <f>SUM(B81+B85)</f>
        <v>1200000</v>
      </c>
    </row>
    <row r="82" spans="1:5" ht="12.75">
      <c r="A82" s="3" t="s">
        <v>378</v>
      </c>
      <c r="B82" s="18">
        <f>SUM(E6+E7+E8+E9+E10)</f>
        <v>150669904</v>
      </c>
      <c r="C82" s="3"/>
      <c r="D82" s="37" t="s">
        <v>383</v>
      </c>
      <c r="E82" s="38">
        <f>SUM(E75)</f>
        <v>150151904</v>
      </c>
    </row>
    <row r="83" spans="1:5" ht="12.75">
      <c r="A83" s="39" t="s">
        <v>386</v>
      </c>
      <c r="B83" s="40">
        <f>SUM(B81-B82)</f>
        <v>-149469904</v>
      </c>
      <c r="C83" s="3"/>
      <c r="D83" s="41" t="s">
        <v>392</v>
      </c>
      <c r="E83" s="42">
        <f>SUM(E81:E82)</f>
        <v>151351904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151351904</v>
      </c>
    </row>
    <row r="86" spans="1:5" ht="12.75">
      <c r="A86" s="3" t="s">
        <v>381</v>
      </c>
      <c r="B86" s="18">
        <f>SUM(E11+E12)</f>
        <v>682000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-682000</v>
      </c>
      <c r="C87" s="3"/>
      <c r="D87" s="43" t="s">
        <v>393</v>
      </c>
      <c r="E87" s="44">
        <f>SUM(E84:E86)</f>
        <v>151351904</v>
      </c>
    </row>
    <row r="88" spans="1:5" ht="12.75">
      <c r="A88" s="45" t="s">
        <v>388</v>
      </c>
      <c r="B88" s="46">
        <f>SUM(B83+B87)</f>
        <v>-150151904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150151904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150151904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64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1" max="4" man="1"/>
  </rowBreaks>
  <colBreaks count="1" manualBreakCount="1">
    <brk id="5" max="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95"/>
  <sheetViews>
    <sheetView zoomScalePageLayoutView="0" workbookViewId="0" topLeftCell="A1">
      <pane xSplit="1" ySplit="5" topLeftCell="B6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411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404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31" t="s">
        <v>338</v>
      </c>
    </row>
    <row r="6" spans="1:5" ht="12.75">
      <c r="A6" s="6" t="s">
        <v>297</v>
      </c>
      <c r="B6" s="7">
        <v>165469507</v>
      </c>
      <c r="C6" s="7">
        <v>0</v>
      </c>
      <c r="D6" s="7">
        <v>0</v>
      </c>
      <c r="E6" s="7">
        <f aca="true" t="shared" si="0" ref="E6:E13">SUM(B6:D6)</f>
        <v>165469507</v>
      </c>
    </row>
    <row r="7" spans="1:5" ht="25.5">
      <c r="A7" s="6" t="s">
        <v>298</v>
      </c>
      <c r="B7" s="7">
        <v>25644673</v>
      </c>
      <c r="C7" s="7"/>
      <c r="D7" s="7">
        <v>0</v>
      </c>
      <c r="E7" s="7">
        <f t="shared" si="0"/>
        <v>25644673</v>
      </c>
    </row>
    <row r="8" spans="1:5" ht="12.75">
      <c r="A8" s="6" t="s">
        <v>299</v>
      </c>
      <c r="B8" s="7">
        <v>33826665</v>
      </c>
      <c r="C8" s="7">
        <v>0</v>
      </c>
      <c r="D8" s="7">
        <v>0</v>
      </c>
      <c r="E8" s="7">
        <f t="shared" si="0"/>
        <v>33826665</v>
      </c>
    </row>
    <row r="9" spans="1:5" ht="12.75">
      <c r="A9" s="6" t="s">
        <v>306</v>
      </c>
      <c r="B9" s="47">
        <v>0</v>
      </c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635000</v>
      </c>
      <c r="C11" s="7">
        <v>0</v>
      </c>
      <c r="D11" s="7">
        <v>0</v>
      </c>
      <c r="E11" s="7">
        <f t="shared" si="0"/>
        <v>635000</v>
      </c>
    </row>
    <row r="12" spans="1:5" ht="12.75">
      <c r="A12" s="6" t="s">
        <v>318</v>
      </c>
      <c r="B12" s="7">
        <v>635000</v>
      </c>
      <c r="C12" s="7">
        <v>0</v>
      </c>
      <c r="D12" s="7">
        <v>0</v>
      </c>
      <c r="E12" s="7">
        <f t="shared" si="0"/>
        <v>635000</v>
      </c>
    </row>
    <row r="13" spans="1:5" ht="12.75">
      <c r="A13" s="6" t="s">
        <v>325</v>
      </c>
      <c r="B13" s="48">
        <v>0</v>
      </c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226210845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226210845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226210845</v>
      </c>
      <c r="C40" s="16">
        <f>SUM(C39+C14)</f>
        <v>0</v>
      </c>
      <c r="D40" s="16">
        <f>SUM(D39+D14)</f>
        <v>0</v>
      </c>
      <c r="E40" s="16">
        <f>SUM(E39+E14)</f>
        <v>226210845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31" t="s">
        <v>338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51">
        <v>15461564</v>
      </c>
      <c r="C47" s="51">
        <v>0</v>
      </c>
      <c r="D47" s="51">
        <v>0</v>
      </c>
      <c r="E47" s="50">
        <f t="shared" si="2"/>
        <v>15461564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15461564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15461564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61">
        <v>470287</v>
      </c>
      <c r="C59" s="20"/>
      <c r="D59" s="20"/>
      <c r="E59" s="7">
        <f t="shared" si="3"/>
        <v>470287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20">
        <v>209958994</v>
      </c>
      <c r="C63" s="20"/>
      <c r="D63" s="20"/>
      <c r="E63" s="7">
        <f t="shared" si="3"/>
        <v>209958994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210429281</v>
      </c>
      <c r="C75" s="14">
        <f>SUM(C52:C74)</f>
        <v>0</v>
      </c>
      <c r="D75" s="14">
        <f>SUM(D52:D74)</f>
        <v>0</v>
      </c>
      <c r="E75" s="14">
        <f>SUM(E52:E74)</f>
        <v>210429281</v>
      </c>
    </row>
    <row r="76" spans="1:5" ht="16.5">
      <c r="A76" s="15" t="s">
        <v>373</v>
      </c>
      <c r="B76" s="16">
        <f>SUM(B51+B75)</f>
        <v>225890845</v>
      </c>
      <c r="C76" s="16">
        <f>SUM(C51+C75)</f>
        <v>0</v>
      </c>
      <c r="D76" s="16">
        <f>SUM(D51+D75)</f>
        <v>0</v>
      </c>
      <c r="E76" s="16">
        <f>SUM(E51+E75)</f>
        <v>225890845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-320000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15461564</v>
      </c>
      <c r="C81" s="3"/>
      <c r="D81" s="35" t="s">
        <v>382</v>
      </c>
      <c r="E81" s="36">
        <f>SUM(B81+B85)</f>
        <v>15461564</v>
      </c>
    </row>
    <row r="82" spans="1:5" ht="12.75">
      <c r="A82" s="3" t="s">
        <v>378</v>
      </c>
      <c r="B82" s="18">
        <f>SUM(E6+E7+E8+E9+E10)</f>
        <v>224940845</v>
      </c>
      <c r="C82" s="3"/>
      <c r="D82" s="37" t="s">
        <v>383</v>
      </c>
      <c r="E82" s="38">
        <f>SUM(E75)</f>
        <v>210429281</v>
      </c>
    </row>
    <row r="83" spans="1:5" ht="12.75">
      <c r="A83" s="39" t="s">
        <v>386</v>
      </c>
      <c r="B83" s="40">
        <f>SUM(B81-B82)</f>
        <v>-209479281</v>
      </c>
      <c r="C83" s="3"/>
      <c r="D83" s="41" t="s">
        <v>392</v>
      </c>
      <c r="E83" s="42">
        <f>SUM(E81:E82)</f>
        <v>225890845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226210845</v>
      </c>
    </row>
    <row r="86" spans="1:5" ht="12.75">
      <c r="A86" s="3" t="s">
        <v>381</v>
      </c>
      <c r="B86" s="18">
        <f>SUM(E11+E12)</f>
        <v>1270000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-1270000</v>
      </c>
      <c r="C87" s="3"/>
      <c r="D87" s="43" t="s">
        <v>393</v>
      </c>
      <c r="E87" s="44">
        <f>SUM(E84:E86)</f>
        <v>226210845</v>
      </c>
    </row>
    <row r="88" spans="1:5" ht="12.75">
      <c r="A88" s="45" t="s">
        <v>388</v>
      </c>
      <c r="B88" s="46">
        <f>SUM(B83+B87)</f>
        <v>-210749281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210429281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210429281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411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400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31" t="s">
        <v>339</v>
      </c>
    </row>
    <row r="6" spans="1:5" ht="12.75">
      <c r="A6" s="6" t="s">
        <v>297</v>
      </c>
      <c r="B6" s="7">
        <v>55757680</v>
      </c>
      <c r="C6" s="7">
        <v>0</v>
      </c>
      <c r="D6" s="7">
        <v>0</v>
      </c>
      <c r="E6" s="7">
        <f aca="true" t="shared" si="0" ref="E6:E13">SUM(B6:D6)</f>
        <v>55757680</v>
      </c>
    </row>
    <row r="7" spans="1:5" ht="25.5">
      <c r="A7" s="6" t="s">
        <v>298</v>
      </c>
      <c r="B7" s="7">
        <v>8835990</v>
      </c>
      <c r="C7" s="7"/>
      <c r="D7" s="7">
        <v>0</v>
      </c>
      <c r="E7" s="7">
        <f t="shared" si="0"/>
        <v>8835990</v>
      </c>
    </row>
    <row r="8" spans="1:5" ht="12.75">
      <c r="A8" s="6" t="s">
        <v>299</v>
      </c>
      <c r="B8" s="7">
        <v>12047945</v>
      </c>
      <c r="C8" s="7">
        <v>0</v>
      </c>
      <c r="D8" s="7">
        <v>0</v>
      </c>
      <c r="E8" s="7">
        <f t="shared" si="0"/>
        <v>12047945</v>
      </c>
    </row>
    <row r="9" spans="1:5" ht="12.75">
      <c r="A9" s="6" t="s">
        <v>306</v>
      </c>
      <c r="B9" s="47"/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254000</v>
      </c>
      <c r="C11" s="7">
        <v>0</v>
      </c>
      <c r="D11" s="7">
        <v>0</v>
      </c>
      <c r="E11" s="7">
        <f t="shared" si="0"/>
        <v>254000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8"/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76895615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76895615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76895615</v>
      </c>
      <c r="C40" s="16">
        <f>SUM(C39+C14)</f>
        <v>0</v>
      </c>
      <c r="D40" s="16">
        <f>SUM(D39+D14)</f>
        <v>0</v>
      </c>
      <c r="E40" s="16">
        <f>SUM(E39+E14)</f>
        <v>76895615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31" t="s">
        <v>339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51">
        <v>13552800</v>
      </c>
      <c r="C47" s="51">
        <v>0</v>
      </c>
      <c r="D47" s="51">
        <v>0</v>
      </c>
      <c r="E47" s="50">
        <f t="shared" si="2"/>
        <v>13552800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13552800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13552800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20">
        <v>993388</v>
      </c>
      <c r="C59" s="20"/>
      <c r="D59" s="20"/>
      <c r="E59" s="7">
        <f t="shared" si="3"/>
        <v>993388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20">
        <v>62349427</v>
      </c>
      <c r="C63" s="20"/>
      <c r="D63" s="20"/>
      <c r="E63" s="7">
        <f t="shared" si="3"/>
        <v>62349427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63342815</v>
      </c>
      <c r="C75" s="14">
        <f>SUM(C52:C74)</f>
        <v>0</v>
      </c>
      <c r="D75" s="14">
        <f>SUM(D52:D74)</f>
        <v>0</v>
      </c>
      <c r="E75" s="14">
        <f>SUM(E52:E74)</f>
        <v>63342815</v>
      </c>
    </row>
    <row r="76" spans="1:5" ht="16.5">
      <c r="A76" s="15" t="s">
        <v>373</v>
      </c>
      <c r="B76" s="16">
        <f>SUM(B51+B75)</f>
        <v>76895615</v>
      </c>
      <c r="C76" s="16">
        <f>SUM(C51+C75)</f>
        <v>0</v>
      </c>
      <c r="D76" s="16">
        <f>SUM(D51+D75)</f>
        <v>0</v>
      </c>
      <c r="E76" s="16">
        <f>SUM(E51+E75)</f>
        <v>76895615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13552800</v>
      </c>
      <c r="C81" s="3"/>
      <c r="D81" s="35" t="s">
        <v>382</v>
      </c>
      <c r="E81" s="36">
        <f>SUM(B81+B85)</f>
        <v>13552800</v>
      </c>
    </row>
    <row r="82" spans="1:5" ht="12.75">
      <c r="A82" s="3" t="s">
        <v>378</v>
      </c>
      <c r="B82" s="18">
        <f>SUM(E6+E7+E8+E9+E10)</f>
        <v>76641615</v>
      </c>
      <c r="C82" s="3"/>
      <c r="D82" s="37" t="s">
        <v>383</v>
      </c>
      <c r="E82" s="38">
        <f>SUM(E75)</f>
        <v>63342815</v>
      </c>
    </row>
    <row r="83" spans="1:5" ht="12.75">
      <c r="A83" s="39" t="s">
        <v>386</v>
      </c>
      <c r="B83" s="40">
        <f>SUM(B81-B82)</f>
        <v>-63088815</v>
      </c>
      <c r="C83" s="3"/>
      <c r="D83" s="41" t="s">
        <v>392</v>
      </c>
      <c r="E83" s="42">
        <f>SUM(E81:E82)</f>
        <v>76895615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76895615</v>
      </c>
    </row>
    <row r="86" spans="1:5" ht="12.75">
      <c r="A86" s="3" t="s">
        <v>381</v>
      </c>
      <c r="B86" s="18">
        <f>SUM(E11+E12)</f>
        <v>254000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-254000</v>
      </c>
      <c r="C87" s="3"/>
      <c r="D87" s="43" t="s">
        <v>393</v>
      </c>
      <c r="E87" s="44">
        <f>SUM(E84:E86)</f>
        <v>76895615</v>
      </c>
    </row>
    <row r="88" spans="1:5" ht="12.75">
      <c r="A88" s="45" t="s">
        <v>388</v>
      </c>
      <c r="B88" s="46">
        <f>SUM(B83+B87)</f>
        <v>-63342815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63342815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63342815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412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403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31" t="s">
        <v>340</v>
      </c>
    </row>
    <row r="6" spans="1:5" ht="12.75">
      <c r="A6" s="6" t="s">
        <v>297</v>
      </c>
      <c r="B6" s="7">
        <v>6783852</v>
      </c>
      <c r="C6" s="7">
        <v>0</v>
      </c>
      <c r="D6" s="7">
        <v>0</v>
      </c>
      <c r="E6" s="7">
        <f aca="true" t="shared" si="0" ref="E6:E13">SUM(B6:D6)</f>
        <v>6783852</v>
      </c>
    </row>
    <row r="7" spans="1:5" ht="25.5">
      <c r="A7" s="6" t="s">
        <v>298</v>
      </c>
      <c r="B7" s="7">
        <f>B6*0.155</f>
        <v>1051497.06</v>
      </c>
      <c r="C7" s="7"/>
      <c r="D7" s="7">
        <v>0</v>
      </c>
      <c r="E7" s="7">
        <f t="shared" si="0"/>
        <v>1051497.06</v>
      </c>
    </row>
    <row r="8" spans="1:5" ht="12.75">
      <c r="A8" s="6" t="s">
        <v>299</v>
      </c>
      <c r="B8" s="7">
        <v>134601</v>
      </c>
      <c r="C8" s="7">
        <v>0</v>
      </c>
      <c r="D8" s="7">
        <v>0</v>
      </c>
      <c r="E8" s="7">
        <f t="shared" si="0"/>
        <v>134601</v>
      </c>
    </row>
    <row r="9" spans="1:5" ht="12.75">
      <c r="A9" s="6" t="s">
        <v>306</v>
      </c>
      <c r="B9" s="47"/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8"/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8019950.0600000005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8019950.0600000005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8019950.0600000005</v>
      </c>
      <c r="C40" s="16">
        <f>SUM(C39+C14)</f>
        <v>0</v>
      </c>
      <c r="D40" s="16">
        <f>SUM(D39+D14)</f>
        <v>0</v>
      </c>
      <c r="E40" s="16">
        <f>SUM(E39+E14)</f>
        <v>8019950.0600000005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31" t="s">
        <v>340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51">
        <v>0</v>
      </c>
      <c r="C47" s="51">
        <v>0</v>
      </c>
      <c r="D47" s="51">
        <v>0</v>
      </c>
      <c r="E47" s="50">
        <f t="shared" si="2"/>
        <v>0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0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0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20">
        <v>239</v>
      </c>
      <c r="C59" s="20"/>
      <c r="D59" s="20"/>
      <c r="E59" s="7">
        <f t="shared" si="3"/>
        <v>239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20">
        <v>8019711</v>
      </c>
      <c r="C63" s="20"/>
      <c r="D63" s="20"/>
      <c r="E63" s="7">
        <f t="shared" si="3"/>
        <v>8019711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8019950</v>
      </c>
      <c r="C75" s="14">
        <f>SUM(C52:C74)</f>
        <v>0</v>
      </c>
      <c r="D75" s="14">
        <f>SUM(D52:D74)</f>
        <v>0</v>
      </c>
      <c r="E75" s="14">
        <f>SUM(E52:E74)</f>
        <v>8019950</v>
      </c>
    </row>
    <row r="76" spans="1:5" ht="16.5">
      <c r="A76" s="15" t="s">
        <v>373</v>
      </c>
      <c r="B76" s="16">
        <f>SUM(B51+B75)</f>
        <v>8019950</v>
      </c>
      <c r="C76" s="16">
        <f>SUM(C51+C75)</f>
        <v>0</v>
      </c>
      <c r="D76" s="16">
        <f>SUM(D51+D75)</f>
        <v>0</v>
      </c>
      <c r="E76" s="16">
        <f>SUM(E51+E75)</f>
        <v>8019950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-0.06000000052154064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0</v>
      </c>
      <c r="C81" s="3"/>
      <c r="D81" s="35" t="s">
        <v>382</v>
      </c>
      <c r="E81" s="36">
        <f>SUM(B81+B85)</f>
        <v>0</v>
      </c>
    </row>
    <row r="82" spans="1:5" ht="12.75">
      <c r="A82" s="3" t="s">
        <v>378</v>
      </c>
      <c r="B82" s="18">
        <f>SUM(E6+E7+E8+E9+E10)</f>
        <v>7969950.0600000005</v>
      </c>
      <c r="C82" s="3"/>
      <c r="D82" s="37" t="s">
        <v>383</v>
      </c>
      <c r="E82" s="38">
        <f>SUM(E75)</f>
        <v>8019950</v>
      </c>
    </row>
    <row r="83" spans="1:5" ht="12.75">
      <c r="A83" s="39" t="s">
        <v>386</v>
      </c>
      <c r="B83" s="40">
        <f>SUM(B81-B82)</f>
        <v>-7969950.0600000005</v>
      </c>
      <c r="C83" s="3"/>
      <c r="D83" s="41" t="s">
        <v>392</v>
      </c>
      <c r="E83" s="42">
        <f>SUM(E81:E82)</f>
        <v>8019950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8019950.0600000005</v>
      </c>
    </row>
    <row r="86" spans="1:5" ht="12.75">
      <c r="A86" s="3" t="s">
        <v>381</v>
      </c>
      <c r="B86" s="18">
        <f>SUM(E11+E12)</f>
        <v>50000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-50000</v>
      </c>
      <c r="C87" s="3"/>
      <c r="D87" s="43" t="s">
        <v>393</v>
      </c>
      <c r="E87" s="44">
        <f>SUM(E84:E86)</f>
        <v>8019950.0600000005</v>
      </c>
    </row>
    <row r="88" spans="1:5" ht="12.75">
      <c r="A88" s="45" t="s">
        <v>388</v>
      </c>
      <c r="B88" s="46">
        <f>SUM(B83+B87)</f>
        <v>-8019950.0600000005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8019950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8019950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3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413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405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31" t="s">
        <v>341</v>
      </c>
    </row>
    <row r="6" spans="1:5" ht="12.75">
      <c r="A6" s="6" t="s">
        <v>297</v>
      </c>
      <c r="B6" s="7">
        <v>14628118</v>
      </c>
      <c r="C6" s="7">
        <v>0</v>
      </c>
      <c r="D6" s="7">
        <v>0</v>
      </c>
      <c r="E6" s="7">
        <f aca="true" t="shared" si="0" ref="E6:E13">SUM(B6:D6)</f>
        <v>14628118</v>
      </c>
    </row>
    <row r="7" spans="1:5" ht="25.5">
      <c r="A7" s="6" t="s">
        <v>298</v>
      </c>
      <c r="B7" s="7">
        <v>2259608</v>
      </c>
      <c r="C7" s="7"/>
      <c r="D7" s="7">
        <v>0</v>
      </c>
      <c r="E7" s="7">
        <f t="shared" si="0"/>
        <v>2259608</v>
      </c>
    </row>
    <row r="8" spans="1:5" ht="12.75">
      <c r="A8" s="6" t="s">
        <v>299</v>
      </c>
      <c r="B8" s="7">
        <v>7724117</v>
      </c>
      <c r="C8" s="7">
        <v>0</v>
      </c>
      <c r="D8" s="7">
        <v>0</v>
      </c>
      <c r="E8" s="7">
        <f t="shared" si="0"/>
        <v>7724117</v>
      </c>
    </row>
    <row r="9" spans="1:5" ht="12.75">
      <c r="A9" s="6" t="s">
        <v>306</v>
      </c>
      <c r="B9" s="47">
        <v>0</v>
      </c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576200</v>
      </c>
      <c r="C11" s="7">
        <v>0</v>
      </c>
      <c r="D11" s="7">
        <v>0</v>
      </c>
      <c r="E11" s="7">
        <f t="shared" si="0"/>
        <v>576200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8">
        <v>0</v>
      </c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25188043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25188043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25188043</v>
      </c>
      <c r="C40" s="16">
        <f>SUM(C39+C14)</f>
        <v>0</v>
      </c>
      <c r="D40" s="16">
        <f>SUM(D39+D14)</f>
        <v>0</v>
      </c>
      <c r="E40" s="16">
        <f>SUM(E39+E14)</f>
        <v>25188043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31" t="s">
        <v>341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51">
        <v>11202067</v>
      </c>
      <c r="C47" s="51">
        <v>0</v>
      </c>
      <c r="D47" s="51">
        <v>0</v>
      </c>
      <c r="E47" s="50">
        <f t="shared" si="2"/>
        <v>11202067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11202067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11202067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61">
        <v>791489</v>
      </c>
      <c r="C59" s="20"/>
      <c r="D59" s="20"/>
      <c r="E59" s="7">
        <f t="shared" si="3"/>
        <v>791489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20">
        <v>13194487</v>
      </c>
      <c r="C63" s="20"/>
      <c r="D63" s="20"/>
      <c r="E63" s="7">
        <f t="shared" si="3"/>
        <v>13194487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13985976</v>
      </c>
      <c r="C75" s="14">
        <f>SUM(C52:C74)</f>
        <v>0</v>
      </c>
      <c r="D75" s="14">
        <f>SUM(D52:D74)</f>
        <v>0</v>
      </c>
      <c r="E75" s="14">
        <f>SUM(E52:E74)</f>
        <v>13985976</v>
      </c>
    </row>
    <row r="76" spans="1:5" ht="16.5">
      <c r="A76" s="15" t="s">
        <v>373</v>
      </c>
      <c r="B76" s="16">
        <f>SUM(B51+B75)</f>
        <v>25188043</v>
      </c>
      <c r="C76" s="16">
        <f>SUM(C51+C75)</f>
        <v>0</v>
      </c>
      <c r="D76" s="16">
        <f>SUM(D51+D75)</f>
        <v>0</v>
      </c>
      <c r="E76" s="16">
        <f>SUM(E51+E75)</f>
        <v>25188043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11202067</v>
      </c>
      <c r="C81" s="3"/>
      <c r="D81" s="35" t="s">
        <v>382</v>
      </c>
      <c r="E81" s="36">
        <f>SUM(B81+B85)</f>
        <v>11202067</v>
      </c>
    </row>
    <row r="82" spans="1:5" ht="12.75">
      <c r="A82" s="3" t="s">
        <v>378</v>
      </c>
      <c r="B82" s="18">
        <f>SUM(E6+E7+E8+E9+E10)</f>
        <v>24611843</v>
      </c>
      <c r="C82" s="3"/>
      <c r="D82" s="37" t="s">
        <v>383</v>
      </c>
      <c r="E82" s="38">
        <f>SUM(E75)</f>
        <v>13985976</v>
      </c>
    </row>
    <row r="83" spans="1:5" ht="12.75">
      <c r="A83" s="39" t="s">
        <v>386</v>
      </c>
      <c r="B83" s="40">
        <f>SUM(B81-B82)</f>
        <v>-13409776</v>
      </c>
      <c r="C83" s="3"/>
      <c r="D83" s="41" t="s">
        <v>392</v>
      </c>
      <c r="E83" s="42">
        <f>SUM(E81:E82)</f>
        <v>25188043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25188043</v>
      </c>
    </row>
    <row r="86" spans="1:5" ht="12.75">
      <c r="A86" s="3" t="s">
        <v>381</v>
      </c>
      <c r="B86" s="18">
        <f>SUM(E11+E12)</f>
        <v>576200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-576200</v>
      </c>
      <c r="C87" s="3"/>
      <c r="D87" s="43" t="s">
        <v>393</v>
      </c>
      <c r="E87" s="44">
        <f>SUM(E84:E86)</f>
        <v>25188043</v>
      </c>
    </row>
    <row r="88" spans="1:5" ht="12.75">
      <c r="A88" s="45" t="s">
        <v>388</v>
      </c>
      <c r="B88" s="46">
        <f>SUM(B83+B87)</f>
        <v>-13985976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13985976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13985976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398</v>
      </c>
      <c r="B1" s="3"/>
      <c r="C1" s="3"/>
      <c r="D1" s="3"/>
      <c r="E1" s="3" t="s">
        <v>408</v>
      </c>
    </row>
    <row r="2" spans="1:5" ht="12.75">
      <c r="A2" s="3"/>
      <c r="B2" s="3"/>
      <c r="C2" s="3"/>
      <c r="D2" s="3"/>
      <c r="E2" s="3"/>
    </row>
    <row r="3" spans="1:5" ht="57" customHeight="1">
      <c r="A3" s="76" t="s">
        <v>399</v>
      </c>
      <c r="B3" s="77"/>
      <c r="C3" s="77"/>
      <c r="D3" s="77"/>
      <c r="E3" s="77"/>
    </row>
    <row r="4" spans="1:5" ht="12.75">
      <c r="A4" s="75"/>
      <c r="B4" s="75"/>
      <c r="C4" s="75"/>
      <c r="D4" s="75"/>
      <c r="E4" s="75"/>
    </row>
    <row r="5" spans="1:5" ht="31.5">
      <c r="A5" s="4" t="s">
        <v>0</v>
      </c>
      <c r="B5" s="31" t="s">
        <v>374</v>
      </c>
      <c r="C5" s="31" t="s">
        <v>375</v>
      </c>
      <c r="D5" s="31" t="s">
        <v>376</v>
      </c>
      <c r="E5" s="31" t="s">
        <v>342</v>
      </c>
    </row>
    <row r="6" spans="1:5" ht="12.75">
      <c r="A6" s="6" t="s">
        <v>297</v>
      </c>
      <c r="B6" s="7">
        <v>11357822</v>
      </c>
      <c r="C6" s="7">
        <v>0</v>
      </c>
      <c r="D6" s="7">
        <v>0</v>
      </c>
      <c r="E6" s="7">
        <f aca="true" t="shared" si="0" ref="E6:E13">SUM(B6:D6)</f>
        <v>11357822</v>
      </c>
    </row>
    <row r="7" spans="1:5" ht="25.5">
      <c r="A7" s="6" t="s">
        <v>298</v>
      </c>
      <c r="B7" s="7">
        <f>B6*0.155</f>
        <v>1760462.41</v>
      </c>
      <c r="C7" s="7"/>
      <c r="D7" s="7">
        <v>0</v>
      </c>
      <c r="E7" s="7">
        <f t="shared" si="0"/>
        <v>1760462.41</v>
      </c>
    </row>
    <row r="8" spans="1:5" ht="12.75">
      <c r="A8" s="6" t="s">
        <v>299</v>
      </c>
      <c r="B8" s="7">
        <v>13182000</v>
      </c>
      <c r="C8" s="7">
        <v>0</v>
      </c>
      <c r="D8" s="7">
        <v>0</v>
      </c>
      <c r="E8" s="7">
        <f t="shared" si="0"/>
        <v>13182000</v>
      </c>
    </row>
    <row r="9" spans="1:5" ht="12.75">
      <c r="A9" s="6" t="s">
        <v>306</v>
      </c>
      <c r="B9" s="47">
        <v>0</v>
      </c>
      <c r="C9" s="47">
        <v>0</v>
      </c>
      <c r="D9" s="47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2098000</v>
      </c>
      <c r="C11" s="7">
        <v>0</v>
      </c>
      <c r="D11" s="7">
        <v>0</v>
      </c>
      <c r="E11" s="7">
        <f t="shared" si="0"/>
        <v>2098000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8">
        <v>0</v>
      </c>
      <c r="C13" s="48">
        <v>0</v>
      </c>
      <c r="D13" s="48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28398284.41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28398284.41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28398284.41</v>
      </c>
      <c r="C40" s="16">
        <f>SUM(C39+C14)</f>
        <v>0</v>
      </c>
      <c r="D40" s="16">
        <f>SUM(D39+D14)</f>
        <v>0</v>
      </c>
      <c r="E40" s="16">
        <f>SUM(E39+E14)</f>
        <v>28398284.41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1" t="s">
        <v>374</v>
      </c>
      <c r="C43" s="31" t="s">
        <v>375</v>
      </c>
      <c r="D43" s="31" t="s">
        <v>376</v>
      </c>
      <c r="E43" s="31" t="s">
        <v>342</v>
      </c>
    </row>
    <row r="44" spans="1:5" ht="31.5">
      <c r="A44" s="8" t="s">
        <v>348</v>
      </c>
      <c r="B44" s="49">
        <v>0</v>
      </c>
      <c r="C44" s="49">
        <v>0</v>
      </c>
      <c r="D44" s="49">
        <v>0</v>
      </c>
      <c r="E44" s="50">
        <f aca="true" t="shared" si="2" ref="E44:E50">SUM(B44:D44)</f>
        <v>0</v>
      </c>
    </row>
    <row r="45" spans="1:5" ht="31.5">
      <c r="A45" s="8" t="s">
        <v>352</v>
      </c>
      <c r="B45" s="49">
        <v>0</v>
      </c>
      <c r="C45" s="49">
        <v>0</v>
      </c>
      <c r="D45" s="49">
        <v>0</v>
      </c>
      <c r="E45" s="50">
        <f t="shared" si="2"/>
        <v>0</v>
      </c>
    </row>
    <row r="46" spans="1:5" ht="15.75">
      <c r="A46" s="8" t="s">
        <v>362</v>
      </c>
      <c r="B46" s="49">
        <v>0</v>
      </c>
      <c r="C46" s="49">
        <v>0</v>
      </c>
      <c r="D46" s="49">
        <v>0</v>
      </c>
      <c r="E46" s="50">
        <f t="shared" si="2"/>
        <v>0</v>
      </c>
    </row>
    <row r="47" spans="1:5" ht="15.75">
      <c r="A47" s="8" t="s">
        <v>363</v>
      </c>
      <c r="B47" s="51">
        <v>500000</v>
      </c>
      <c r="C47" s="51">
        <v>0</v>
      </c>
      <c r="D47" s="51">
        <v>0</v>
      </c>
      <c r="E47" s="50">
        <f t="shared" si="2"/>
        <v>500000</v>
      </c>
    </row>
    <row r="48" spans="1:5" ht="15.75">
      <c r="A48" s="8" t="s">
        <v>364</v>
      </c>
      <c r="B48" s="49">
        <v>0</v>
      </c>
      <c r="C48" s="49">
        <v>0</v>
      </c>
      <c r="D48" s="49">
        <v>0</v>
      </c>
      <c r="E48" s="50">
        <f t="shared" si="2"/>
        <v>0</v>
      </c>
    </row>
    <row r="49" spans="1:5" ht="31.5">
      <c r="A49" s="8" t="s">
        <v>367</v>
      </c>
      <c r="B49" s="49">
        <v>0</v>
      </c>
      <c r="C49" s="49">
        <v>0</v>
      </c>
      <c r="D49" s="49">
        <v>0</v>
      </c>
      <c r="E49" s="50">
        <f t="shared" si="2"/>
        <v>0</v>
      </c>
    </row>
    <row r="50" spans="1:5" ht="31.5">
      <c r="A50" s="8" t="s">
        <v>370</v>
      </c>
      <c r="B50" s="49">
        <v>0</v>
      </c>
      <c r="C50" s="49">
        <v>0</v>
      </c>
      <c r="D50" s="49">
        <v>0</v>
      </c>
      <c r="E50" s="50">
        <f t="shared" si="2"/>
        <v>0</v>
      </c>
    </row>
    <row r="51" spans="1:5" ht="16.5">
      <c r="A51" s="28" t="s">
        <v>371</v>
      </c>
      <c r="B51" s="29">
        <f>SUM(B44+B45+B46+B47+B48+B49+B50)</f>
        <v>500000</v>
      </c>
      <c r="C51" s="29">
        <f>SUM(C44+C45+C46+C47+C48+C49+C50)</f>
        <v>0</v>
      </c>
      <c r="D51" s="29">
        <f>SUM(D44+D45+D46+D47+D48+D49+D50)</f>
        <v>0</v>
      </c>
      <c r="E51" s="29">
        <f>SUM(E44+E45+E46+E47+E48+E49+E50)</f>
        <v>500000</v>
      </c>
    </row>
    <row r="52" spans="1:5" ht="25.5">
      <c r="A52" s="6" t="s">
        <v>274</v>
      </c>
      <c r="B52" s="19"/>
      <c r="C52" s="19"/>
      <c r="D52" s="19"/>
      <c r="E52" s="7">
        <f>SUM(B52:D52)</f>
        <v>0</v>
      </c>
    </row>
    <row r="53" spans="1:5" ht="25.5">
      <c r="A53" s="6" t="s">
        <v>275</v>
      </c>
      <c r="B53" s="19"/>
      <c r="C53" s="19"/>
      <c r="D53" s="19"/>
      <c r="E53" s="7">
        <f aca="true" t="shared" si="3" ref="E53:E74">SUM(B53:D53)</f>
        <v>0</v>
      </c>
    </row>
    <row r="54" spans="1:5" ht="25.5">
      <c r="A54" s="6" t="s">
        <v>276</v>
      </c>
      <c r="B54" s="19"/>
      <c r="C54" s="19"/>
      <c r="D54" s="19"/>
      <c r="E54" s="7">
        <f t="shared" si="3"/>
        <v>0</v>
      </c>
    </row>
    <row r="55" spans="1:5" ht="25.5">
      <c r="A55" s="6" t="s">
        <v>277</v>
      </c>
      <c r="B55" s="19"/>
      <c r="C55" s="19"/>
      <c r="D55" s="19"/>
      <c r="E55" s="7">
        <f t="shared" si="3"/>
        <v>0</v>
      </c>
    </row>
    <row r="56" spans="1:5" ht="25.5">
      <c r="A56" s="6" t="s">
        <v>278</v>
      </c>
      <c r="B56" s="19"/>
      <c r="C56" s="19"/>
      <c r="D56" s="19"/>
      <c r="E56" s="7">
        <f t="shared" si="3"/>
        <v>0</v>
      </c>
    </row>
    <row r="57" spans="1:5" ht="25.5">
      <c r="A57" s="6" t="s">
        <v>279</v>
      </c>
      <c r="B57" s="19"/>
      <c r="C57" s="19"/>
      <c r="D57" s="19"/>
      <c r="E57" s="7">
        <f t="shared" si="3"/>
        <v>0</v>
      </c>
    </row>
    <row r="58" spans="1:5" ht="25.5">
      <c r="A58" s="6" t="s">
        <v>280</v>
      </c>
      <c r="B58" s="19"/>
      <c r="C58" s="19"/>
      <c r="D58" s="19"/>
      <c r="E58" s="7">
        <f t="shared" si="3"/>
        <v>0</v>
      </c>
    </row>
    <row r="59" spans="1:5" ht="25.5">
      <c r="A59" s="30" t="s">
        <v>281</v>
      </c>
      <c r="B59" s="20">
        <v>197847</v>
      </c>
      <c r="C59" s="20"/>
      <c r="D59" s="20"/>
      <c r="E59" s="7">
        <f>SUM(B59:D59)</f>
        <v>197847</v>
      </c>
    </row>
    <row r="60" spans="1:5" ht="25.5">
      <c r="A60" s="6" t="s">
        <v>282</v>
      </c>
      <c r="B60" s="20"/>
      <c r="C60" s="20"/>
      <c r="D60" s="20"/>
      <c r="E60" s="7">
        <f t="shared" si="3"/>
        <v>0</v>
      </c>
    </row>
    <row r="61" spans="1:5" ht="12.75">
      <c r="A61" s="6" t="s">
        <v>283</v>
      </c>
      <c r="B61" s="20"/>
      <c r="C61" s="20"/>
      <c r="D61" s="20"/>
      <c r="E61" s="7">
        <f t="shared" si="3"/>
        <v>0</v>
      </c>
    </row>
    <row r="62" spans="1:5" ht="25.5">
      <c r="A62" s="6" t="s">
        <v>284</v>
      </c>
      <c r="B62" s="20"/>
      <c r="C62" s="20"/>
      <c r="D62" s="20"/>
      <c r="E62" s="7">
        <f t="shared" si="3"/>
        <v>0</v>
      </c>
    </row>
    <row r="63" spans="1:5" ht="12.75">
      <c r="A63" s="30" t="s">
        <v>285</v>
      </c>
      <c r="B63" s="20">
        <v>27700437</v>
      </c>
      <c r="C63" s="20"/>
      <c r="D63" s="20"/>
      <c r="E63" s="7">
        <f t="shared" si="3"/>
        <v>27700437</v>
      </c>
    </row>
    <row r="64" spans="1:5" ht="12.75">
      <c r="A64" s="6" t="s">
        <v>286</v>
      </c>
      <c r="B64" s="19"/>
      <c r="C64" s="19"/>
      <c r="D64" s="19"/>
      <c r="E64" s="7">
        <f t="shared" si="3"/>
        <v>0</v>
      </c>
    </row>
    <row r="65" spans="1:5" ht="25.5">
      <c r="A65" s="6" t="s">
        <v>287</v>
      </c>
      <c r="B65" s="19"/>
      <c r="C65" s="19"/>
      <c r="D65" s="19"/>
      <c r="E65" s="7">
        <f t="shared" si="3"/>
        <v>0</v>
      </c>
    </row>
    <row r="66" spans="1:5" ht="25.5">
      <c r="A66" s="6" t="s">
        <v>288</v>
      </c>
      <c r="B66" s="19"/>
      <c r="C66" s="19"/>
      <c r="D66" s="19"/>
      <c r="E66" s="7">
        <f t="shared" si="3"/>
        <v>0</v>
      </c>
    </row>
    <row r="67" spans="1:5" ht="25.5">
      <c r="A67" s="6" t="s">
        <v>289</v>
      </c>
      <c r="B67" s="19"/>
      <c r="C67" s="19"/>
      <c r="D67" s="19"/>
      <c r="E67" s="7">
        <f t="shared" si="3"/>
        <v>0</v>
      </c>
    </row>
    <row r="68" spans="1:5" ht="25.5">
      <c r="A68" s="6" t="s">
        <v>290</v>
      </c>
      <c r="B68" s="19"/>
      <c r="C68" s="19"/>
      <c r="D68" s="19"/>
      <c r="E68" s="7">
        <f t="shared" si="3"/>
        <v>0</v>
      </c>
    </row>
    <row r="69" spans="1:5" ht="25.5">
      <c r="A69" s="6" t="s">
        <v>291</v>
      </c>
      <c r="B69" s="19"/>
      <c r="C69" s="19"/>
      <c r="D69" s="19"/>
      <c r="E69" s="7">
        <f t="shared" si="3"/>
        <v>0</v>
      </c>
    </row>
    <row r="70" spans="1:5" ht="12.75">
      <c r="A70" s="6" t="s">
        <v>292</v>
      </c>
      <c r="B70" s="19"/>
      <c r="C70" s="19"/>
      <c r="D70" s="19"/>
      <c r="E70" s="7">
        <f t="shared" si="3"/>
        <v>0</v>
      </c>
    </row>
    <row r="71" spans="1:5" ht="38.25">
      <c r="A71" s="6" t="s">
        <v>293</v>
      </c>
      <c r="B71" s="19"/>
      <c r="C71" s="19"/>
      <c r="D71" s="19"/>
      <c r="E71" s="7">
        <f t="shared" si="3"/>
        <v>0</v>
      </c>
    </row>
    <row r="72" spans="1:5" ht="25.5">
      <c r="A72" s="6" t="s">
        <v>294</v>
      </c>
      <c r="B72" s="19"/>
      <c r="C72" s="19"/>
      <c r="D72" s="19"/>
      <c r="E72" s="7">
        <f t="shared" si="3"/>
        <v>0</v>
      </c>
    </row>
    <row r="73" spans="1:5" ht="25.5">
      <c r="A73" s="6" t="s">
        <v>295</v>
      </c>
      <c r="B73" s="19"/>
      <c r="C73" s="19"/>
      <c r="D73" s="19"/>
      <c r="E73" s="7">
        <f t="shared" si="3"/>
        <v>0</v>
      </c>
    </row>
    <row r="74" spans="1:5" ht="12.75">
      <c r="A74" s="6" t="s">
        <v>296</v>
      </c>
      <c r="B74" s="19"/>
      <c r="C74" s="19"/>
      <c r="D74" s="19"/>
      <c r="E74" s="7">
        <f t="shared" si="3"/>
        <v>0</v>
      </c>
    </row>
    <row r="75" spans="1:5" ht="15.75">
      <c r="A75" s="13" t="s">
        <v>372</v>
      </c>
      <c r="B75" s="14">
        <f>SUM(B52:B74)</f>
        <v>27898284</v>
      </c>
      <c r="C75" s="14">
        <f>SUM(C52:C74)</f>
        <v>0</v>
      </c>
      <c r="D75" s="14">
        <f>SUM(D52:D74)</f>
        <v>0</v>
      </c>
      <c r="E75" s="14">
        <f>SUM(E52:E74)</f>
        <v>27898284</v>
      </c>
    </row>
    <row r="76" spans="1:5" ht="16.5">
      <c r="A76" s="15" t="s">
        <v>373</v>
      </c>
      <c r="B76" s="16">
        <f>SUM(B51+B75)</f>
        <v>28398284</v>
      </c>
      <c r="C76" s="16">
        <f>SUM(C51+C75)</f>
        <v>0</v>
      </c>
      <c r="D76" s="16">
        <f>SUM(D51+D75)</f>
        <v>0</v>
      </c>
      <c r="E76" s="16">
        <f>SUM(E51+E75)</f>
        <v>28398284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-0.4100000001490116</v>
      </c>
    </row>
    <row r="79" spans="1:5" ht="34.5" customHeight="1">
      <c r="A79" s="78" t="s">
        <v>377</v>
      </c>
      <c r="B79" s="79"/>
      <c r="C79" s="79"/>
      <c r="D79" s="79"/>
      <c r="E79" s="79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500000</v>
      </c>
      <c r="C81" s="3"/>
      <c r="D81" s="35" t="s">
        <v>382</v>
      </c>
      <c r="E81" s="36">
        <f>SUM(B81+B85)</f>
        <v>500000</v>
      </c>
    </row>
    <row r="82" spans="1:5" ht="12.75">
      <c r="A82" s="3" t="s">
        <v>378</v>
      </c>
      <c r="B82" s="18">
        <f>SUM(E6+E7+E8+E9+E10)</f>
        <v>26300284.41</v>
      </c>
      <c r="C82" s="3"/>
      <c r="D82" s="37" t="s">
        <v>383</v>
      </c>
      <c r="E82" s="38">
        <f>SUM(E75)</f>
        <v>27898284</v>
      </c>
    </row>
    <row r="83" spans="1:5" ht="12.75">
      <c r="A83" s="39" t="s">
        <v>386</v>
      </c>
      <c r="B83" s="40">
        <f>SUM(B81-B82)</f>
        <v>-25800284.41</v>
      </c>
      <c r="C83" s="3"/>
      <c r="D83" s="41" t="s">
        <v>392</v>
      </c>
      <c r="E83" s="42">
        <f>SUM(E81:E82)</f>
        <v>28398284</v>
      </c>
    </row>
    <row r="84" spans="1:5" ht="12.75">
      <c r="A84" s="3"/>
      <c r="B84" s="3"/>
      <c r="C84" s="3"/>
      <c r="D84" s="37"/>
      <c r="E84" s="38"/>
    </row>
    <row r="85" spans="1:5" ht="12.75">
      <c r="A85" s="3" t="s">
        <v>380</v>
      </c>
      <c r="B85" s="18">
        <f>SUM(E45+E48+E50)</f>
        <v>0</v>
      </c>
      <c r="C85" s="3"/>
      <c r="D85" s="37" t="s">
        <v>384</v>
      </c>
      <c r="E85" s="38">
        <f>SUM(B82+B86)</f>
        <v>28398284.41</v>
      </c>
    </row>
    <row r="86" spans="1:5" ht="12.75">
      <c r="A86" s="3" t="s">
        <v>381</v>
      </c>
      <c r="B86" s="18">
        <f>SUM(E11+E12)</f>
        <v>2098000</v>
      </c>
      <c r="C86" s="3"/>
      <c r="D86" s="37" t="s">
        <v>385</v>
      </c>
      <c r="E86" s="38">
        <f>SUM(E39)</f>
        <v>0</v>
      </c>
    </row>
    <row r="87" spans="1:5" ht="12.75">
      <c r="A87" s="39" t="s">
        <v>387</v>
      </c>
      <c r="B87" s="40">
        <f>SUM(B85-B86)</f>
        <v>-2098000</v>
      </c>
      <c r="C87" s="3"/>
      <c r="D87" s="43" t="s">
        <v>393</v>
      </c>
      <c r="E87" s="44">
        <f>SUM(E84:E86)</f>
        <v>28398284.41</v>
      </c>
    </row>
    <row r="88" spans="1:5" ht="12.75">
      <c r="A88" s="45" t="s">
        <v>388</v>
      </c>
      <c r="B88" s="46">
        <f>SUM(B83+B87)</f>
        <v>-27898284.41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27898284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5" t="s">
        <v>390</v>
      </c>
      <c r="B92" s="46">
        <f>SUM(B90-B91)</f>
        <v>27898284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 formatCells="0" formatColumns="0" formatRows="0" insertColumns="0" insertRows="0" insertHyperlinks="0" deleteColumns="0" deleteRows="0" sort="0" autoFilter="0" pivotTables="0"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Penzugy</cp:lastModifiedBy>
  <cp:lastPrinted>2021-09-20T07:34:24Z</cp:lastPrinted>
  <dcterms:created xsi:type="dcterms:W3CDTF">2010-05-29T08:47:41Z</dcterms:created>
  <dcterms:modified xsi:type="dcterms:W3CDTF">2021-09-20T07:35:53Z</dcterms:modified>
  <cp:category/>
  <cp:version/>
  <cp:contentType/>
  <cp:contentStatus/>
</cp:coreProperties>
</file>